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125" windowHeight="12210"/>
  </bookViews>
  <sheets>
    <sheet name="Final time series " sheetId="1" r:id="rId1"/>
  </sheets>
  <definedNames>
    <definedName name="_xlnm.Print_Area" localSheetId="0">'Final time series '!$B$1:$V$102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"/>
  <c r="V59"/>
  <c r="V60"/>
  <c r="V61" l="1"/>
  <c r="V37"/>
  <c r="V58" s="1"/>
  <c r="V30"/>
  <c r="V40" l="1"/>
  <c r="V31"/>
  <c r="V29"/>
  <c r="U91" l="1"/>
  <c r="L91"/>
  <c r="M91"/>
  <c r="N91"/>
  <c r="O91"/>
  <c r="P91"/>
  <c r="Q91"/>
  <c r="R91"/>
  <c r="S91"/>
  <c r="T91"/>
  <c r="K91"/>
  <c r="V32"/>
  <c r="V99"/>
  <c r="K29" l="1"/>
  <c r="D29"/>
  <c r="E29"/>
  <c r="F29"/>
  <c r="G29"/>
  <c r="H29"/>
  <c r="I29"/>
  <c r="J29"/>
  <c r="L29"/>
  <c r="M29"/>
  <c r="N29"/>
  <c r="O29"/>
  <c r="P29"/>
  <c r="Q29"/>
  <c r="R29"/>
  <c r="S29"/>
  <c r="T29"/>
  <c r="U29"/>
  <c r="D30"/>
  <c r="E30"/>
  <c r="F30"/>
  <c r="G30"/>
  <c r="H30"/>
  <c r="I30"/>
  <c r="J30"/>
  <c r="K30"/>
  <c r="L30"/>
  <c r="M30"/>
  <c r="M32" s="1"/>
  <c r="N30"/>
  <c r="O30"/>
  <c r="P30"/>
  <c r="Q30"/>
  <c r="R30"/>
  <c r="S30"/>
  <c r="T30"/>
  <c r="U30"/>
  <c r="U55"/>
  <c r="J32" l="1"/>
  <c r="F32"/>
  <c r="L32"/>
  <c r="G32"/>
  <c r="I32"/>
  <c r="H32"/>
  <c r="U32"/>
  <c r="E32"/>
  <c r="D32"/>
  <c r="T32"/>
  <c r="K32"/>
  <c r="S32"/>
  <c r="P32"/>
  <c r="R32"/>
  <c r="Q32"/>
  <c r="O32"/>
  <c r="N32"/>
  <c r="U92"/>
  <c r="U34" l="1"/>
  <c r="T92"/>
  <c r="T55"/>
  <c r="T54"/>
  <c r="T33" l="1"/>
  <c r="U38"/>
  <c r="T94"/>
  <c r="T34"/>
  <c r="T57"/>
  <c r="T38" l="1"/>
  <c r="U59"/>
  <c r="T37"/>
  <c r="T36"/>
  <c r="T40" l="1"/>
  <c r="T59"/>
  <c r="T58"/>
  <c r="S92"/>
  <c r="T61" l="1"/>
  <c r="U54"/>
  <c r="U33" l="1"/>
  <c r="U37" s="1"/>
  <c r="U57"/>
  <c r="U36" l="1"/>
  <c r="U58"/>
  <c r="U40"/>
  <c r="U61" l="1"/>
  <c r="U87"/>
  <c r="U76"/>
  <c r="U94" l="1"/>
  <c r="S54"/>
  <c r="S55"/>
  <c r="S34" l="1"/>
  <c r="S57"/>
  <c r="S33"/>
  <c r="S94"/>
  <c r="S36" l="1"/>
  <c r="S38"/>
  <c r="S37"/>
  <c r="Q54"/>
  <c r="R54"/>
  <c r="Q55"/>
  <c r="R55"/>
  <c r="R87"/>
  <c r="R76"/>
  <c r="S59" l="1"/>
  <c r="S40"/>
  <c r="S58"/>
  <c r="Q57"/>
  <c r="R57"/>
  <c r="S61" l="1"/>
  <c r="R99"/>
  <c r="Q99"/>
  <c r="P99"/>
  <c r="O99"/>
  <c r="N99"/>
  <c r="M99"/>
  <c r="L99"/>
  <c r="K99"/>
  <c r="J99"/>
  <c r="I99"/>
  <c r="H99"/>
  <c r="G99"/>
  <c r="F99"/>
  <c r="E99"/>
  <c r="D99"/>
  <c r="R92"/>
  <c r="Q92"/>
  <c r="P92"/>
  <c r="O92"/>
  <c r="N92"/>
  <c r="M92"/>
  <c r="L92"/>
  <c r="K92"/>
  <c r="J92"/>
  <c r="I92"/>
  <c r="H92"/>
  <c r="G92"/>
  <c r="F92"/>
  <c r="E92"/>
  <c r="D92"/>
  <c r="J91"/>
  <c r="I91"/>
  <c r="H91"/>
  <c r="G91"/>
  <c r="F91"/>
  <c r="E91"/>
  <c r="D91"/>
  <c r="Q87"/>
  <c r="P87"/>
  <c r="O87"/>
  <c r="N87"/>
  <c r="M87"/>
  <c r="L87"/>
  <c r="K87"/>
  <c r="J87"/>
  <c r="I87"/>
  <c r="H87"/>
  <c r="G87"/>
  <c r="F87"/>
  <c r="E87"/>
  <c r="D87"/>
  <c r="Q76"/>
  <c r="P76"/>
  <c r="O76"/>
  <c r="N76"/>
  <c r="M76"/>
  <c r="L76"/>
  <c r="K76"/>
  <c r="J76"/>
  <c r="I76"/>
  <c r="H76"/>
  <c r="G76"/>
  <c r="F76"/>
  <c r="E76"/>
  <c r="D76"/>
  <c r="P55"/>
  <c r="O55"/>
  <c r="N55"/>
  <c r="M55"/>
  <c r="L55"/>
  <c r="K55"/>
  <c r="J55"/>
  <c r="I55"/>
  <c r="H55"/>
  <c r="G55"/>
  <c r="F55"/>
  <c r="E55"/>
  <c r="D55"/>
  <c r="P54"/>
  <c r="O54"/>
  <c r="N54"/>
  <c r="M54"/>
  <c r="L54"/>
  <c r="K54"/>
  <c r="J54"/>
  <c r="I54"/>
  <c r="H54"/>
  <c r="G54"/>
  <c r="F54"/>
  <c r="E54"/>
  <c r="D54"/>
  <c r="F50"/>
  <c r="E50"/>
  <c r="D50"/>
  <c r="F46"/>
  <c r="E46"/>
  <c r="D46"/>
  <c r="R34"/>
  <c r="Q34"/>
  <c r="E34"/>
  <c r="E38" s="1"/>
  <c r="D34"/>
  <c r="D38" s="1"/>
  <c r="R33"/>
  <c r="Q33"/>
  <c r="P33"/>
  <c r="F33"/>
  <c r="F37" s="1"/>
  <c r="E33"/>
  <c r="D33"/>
  <c r="D37" s="1"/>
  <c r="F25"/>
  <c r="E25"/>
  <c r="D25"/>
  <c r="F18"/>
  <c r="E18"/>
  <c r="D18"/>
  <c r="F13"/>
  <c r="E13"/>
  <c r="D13"/>
  <c r="K34" l="1"/>
  <c r="K33"/>
  <c r="L34"/>
  <c r="I34"/>
  <c r="M34"/>
  <c r="R38"/>
  <c r="J33"/>
  <c r="J37" s="1"/>
  <c r="N33"/>
  <c r="G34"/>
  <c r="O34"/>
  <c r="Q38"/>
  <c r="H33"/>
  <c r="L33"/>
  <c r="I33"/>
  <c r="M33"/>
  <c r="M37" s="1"/>
  <c r="J34"/>
  <c r="J36" s="1"/>
  <c r="D57"/>
  <c r="J57"/>
  <c r="L57"/>
  <c r="F94"/>
  <c r="H94"/>
  <c r="L94"/>
  <c r="N94"/>
  <c r="P94"/>
  <c r="E94"/>
  <c r="K94"/>
  <c r="M94"/>
  <c r="O94"/>
  <c r="D94"/>
  <c r="D40"/>
  <c r="Q36"/>
  <c r="Q37"/>
  <c r="G33"/>
  <c r="J94"/>
  <c r="R94"/>
  <c r="K57"/>
  <c r="O33"/>
  <c r="F58"/>
  <c r="E59"/>
  <c r="I57"/>
  <c r="G94"/>
  <c r="D59"/>
  <c r="H57"/>
  <c r="P57"/>
  <c r="I94"/>
  <c r="Q94"/>
  <c r="P37"/>
  <c r="R36"/>
  <c r="R37"/>
  <c r="D58"/>
  <c r="E37"/>
  <c r="E40" s="1"/>
  <c r="E36"/>
  <c r="F34"/>
  <c r="F38" s="1"/>
  <c r="F59" s="1"/>
  <c r="N34"/>
  <c r="D36"/>
  <c r="H34"/>
  <c r="P34"/>
  <c r="E57"/>
  <c r="M57"/>
  <c r="F57"/>
  <c r="N57"/>
  <c r="G57"/>
  <c r="O57"/>
  <c r="M36" l="1"/>
  <c r="I36"/>
  <c r="L36"/>
  <c r="K36"/>
  <c r="P38"/>
  <c r="P40" s="1"/>
  <c r="H38"/>
  <c r="G37"/>
  <c r="G58" s="1"/>
  <c r="J38"/>
  <c r="J40" s="1"/>
  <c r="N37"/>
  <c r="R59"/>
  <c r="K37"/>
  <c r="H37"/>
  <c r="Q58"/>
  <c r="N38"/>
  <c r="R58"/>
  <c r="I37"/>
  <c r="O38"/>
  <c r="I38"/>
  <c r="O37"/>
  <c r="L37"/>
  <c r="Q59"/>
  <c r="G38"/>
  <c r="M38"/>
  <c r="L38"/>
  <c r="K38"/>
  <c r="G36"/>
  <c r="O36"/>
  <c r="F61"/>
  <c r="N36"/>
  <c r="D61"/>
  <c r="O58"/>
  <c r="F36"/>
  <c r="M58"/>
  <c r="Q40"/>
  <c r="H36"/>
  <c r="E58"/>
  <c r="E61" s="1"/>
  <c r="R40"/>
  <c r="F40"/>
  <c r="P36"/>
  <c r="J58"/>
  <c r="P58"/>
  <c r="H40" l="1"/>
  <c r="N40"/>
  <c r="L59"/>
  <c r="I59"/>
  <c r="N59"/>
  <c r="H59"/>
  <c r="K58"/>
  <c r="G59"/>
  <c r="G61" s="1"/>
  <c r="L58"/>
  <c r="L40"/>
  <c r="I40"/>
  <c r="I58"/>
  <c r="J59"/>
  <c r="H58"/>
  <c r="K40"/>
  <c r="K59"/>
  <c r="M59"/>
  <c r="O40"/>
  <c r="O59"/>
  <c r="R61"/>
  <c r="Q61"/>
  <c r="M40"/>
  <c r="N58"/>
  <c r="G40"/>
  <c r="P59"/>
  <c r="M61" l="1"/>
  <c r="H61"/>
  <c r="N61"/>
  <c r="O61"/>
  <c r="K61"/>
  <c r="J61"/>
  <c r="I61"/>
  <c r="L61"/>
  <c r="P61"/>
</calcChain>
</file>

<file path=xl/sharedStrings.xml><?xml version="1.0" encoding="utf-8"?>
<sst xmlns="http://schemas.openxmlformats.org/spreadsheetml/2006/main" count="351" uniqueCount="76">
  <si>
    <t>Ministry of Agriculture and Farmers Welfare</t>
  </si>
  <si>
    <t>Crop</t>
  </si>
  <si>
    <t>Season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</si>
  <si>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</si>
  <si>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</si>
  <si>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</si>
  <si>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</si>
  <si>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</si>
  <si>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</si>
  <si>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</si>
  <si>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</si>
  <si>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</si>
  <si>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</si>
  <si>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</si>
  <si>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</si>
  <si>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</si>
  <si>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</si>
  <si>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</si>
  <si>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</si>
  <si>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Rice</t>
  </si>
  <si>
    <t>Kharif</t>
  </si>
  <si>
    <t>Rabi</t>
  </si>
  <si>
    <t>Total</t>
  </si>
  <si>
    <t>Wheat</t>
  </si>
  <si>
    <t>Jowar</t>
  </si>
  <si>
    <t xml:space="preserve">Bajra </t>
  </si>
  <si>
    <t>Maize</t>
  </si>
  <si>
    <t>Ragi</t>
  </si>
  <si>
    <t>Small Millets</t>
  </si>
  <si>
    <t>Barley</t>
  </si>
  <si>
    <t xml:space="preserve">Rabi </t>
  </si>
  <si>
    <t>Nutri/Coarse Cereals</t>
  </si>
  <si>
    <t>Cereals</t>
  </si>
  <si>
    <t>Tur</t>
  </si>
  <si>
    <t>Gram</t>
  </si>
  <si>
    <t>Urad</t>
  </si>
  <si>
    <t>Moong</t>
  </si>
  <si>
    <t>Lentil</t>
  </si>
  <si>
    <t>Other Kharif Pulses</t>
  </si>
  <si>
    <t>Other Rabi Pulses</t>
  </si>
  <si>
    <t>Total Pulses</t>
  </si>
  <si>
    <t>Total Foodgrains</t>
  </si>
  <si>
    <t xml:space="preserve"> </t>
  </si>
  <si>
    <t>Groundnut</t>
  </si>
  <si>
    <t>Castorseed</t>
  </si>
  <si>
    <t>Sesamum</t>
  </si>
  <si>
    <t>Nigerseed</t>
  </si>
  <si>
    <t>Sunflower</t>
  </si>
  <si>
    <t xml:space="preserve">Rapeseed &amp; Mustard    </t>
  </si>
  <si>
    <t>Linseed</t>
  </si>
  <si>
    <t>Safflower</t>
  </si>
  <si>
    <t>Total Nine Oilseeds</t>
  </si>
  <si>
    <t xml:space="preserve">Sugarcane </t>
  </si>
  <si>
    <t>Cotton #</t>
  </si>
  <si>
    <t>Jute # #</t>
  </si>
  <si>
    <t>Mesta # #</t>
  </si>
  <si>
    <t>Jute &amp; Mesta # #</t>
  </si>
  <si>
    <t># Lakh bales of 170 kgs. each</t>
  </si>
  <si>
    <t># #  Lakh bales of 180 kgs. each</t>
  </si>
  <si>
    <t>Department of Agriculture and Farmers Welfare</t>
  </si>
  <si>
    <t>Target</t>
  </si>
  <si>
    <t>2021-22</t>
  </si>
  <si>
    <t>(Lakh Tonnes)</t>
  </si>
  <si>
    <t>2022-23</t>
  </si>
  <si>
    <t>Soybean</t>
  </si>
  <si>
    <t>*- included in Other Rabi Pulses</t>
  </si>
  <si>
    <t>*</t>
  </si>
  <si>
    <t>Third Advance Estimate</t>
  </si>
  <si>
    <t>Summer</t>
  </si>
  <si>
    <t>--</t>
  </si>
  <si>
    <t>Third Advance Estimates of Production of Foodgrains for 2022-23</t>
  </si>
  <si>
    <t>Third Advance Estimates of Production of Oilseeds and Commercial Crops for 2022-23</t>
  </si>
  <si>
    <t>--  Summer production was clubbed with rabi season</t>
  </si>
  <si>
    <t>-- Summer production was clubbed with rabi season</t>
  </si>
  <si>
    <t>Shree Anna /Nutri Cereals</t>
  </si>
  <si>
    <t>25.05.2023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</si>
</sst>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2"/>
      <name val="Albertus Medium"/>
    </font>
    <font>
      <sz val="18"/>
      <name val="Book Antiqua"/>
      <family val="1"/>
    </font>
    <font>
      <b/>
      <sz val="18"/>
      <name val="Book Antiqua"/>
      <family val="1"/>
    </font>
    <font>
      <sz val="18"/>
      <color theme="0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b/>
      <sz val="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left" vertical="top" wrapText="1"/>
    </xf>
    <xf numFmtId="2" fontId="3" fillId="3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2" xfId="0" quotePrefix="1" applyNumberFormat="1" applyFont="1" applyBorder="1" applyAlignment="1">
      <alignment horizontal="right" vertical="center"/>
    </xf>
    <xf numFmtId="0" fontId="2" fillId="0" borderId="0" xfId="0" quotePrefix="1" applyFont="1" applyAlignment="1">
      <alignment vertical="top"/>
    </xf>
    <xf numFmtId="0" fontId="1" fillId="0" borderId="0" xfId="0" quotePrefix="1" applyFont="1" applyAlignment="1">
      <alignment vertical="top"/>
    </xf>
    <xf numFmtId="164" fontId="1" fillId="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3"/>
  <sheetViews>
    <sheetView tabSelected="1" view="pageBreakPreview" topLeftCell="N85" zoomScaleSheetLayoutView="100" workbookViewId="0">
      <selection activeCell="V67" sqref="V67"/>
    </sheetView>
  </sheetViews>
  <sheetFormatPr defaultColWidth="8.77734375" defaultRowHeight="23.25"/>
  <cols>
    <col min="1" max="1" width="2.21875" style="1" customWidth="1"/>
    <col min="2" max="2" width="33.44140625" style="14" customWidth="1"/>
    <col min="3" max="3" width="13.88671875" style="1" customWidth="1"/>
    <col min="4" max="6" width="13.88671875" style="1" hidden="1" customWidth="1"/>
    <col min="7" max="10" width="16.109375" style="1" hidden="1" customWidth="1"/>
    <col min="11" max="14" width="16.109375" style="1" customWidth="1"/>
    <col min="15" max="17" width="16.109375" style="8" customWidth="1"/>
    <col min="18" max="20" width="16.109375" style="13" customWidth="1"/>
    <col min="21" max="21" width="18.109375" style="1" customWidth="1"/>
    <col min="22" max="22" width="21.33203125" style="1" customWidth="1"/>
    <col min="23" max="23" width="11.109375" style="1" bestFit="1" customWidth="1"/>
    <col min="24" max="180" width="8.77734375" style="1"/>
    <col min="181" max="181" width="2.21875" style="1" customWidth="1"/>
    <col min="182" max="182" width="23.21875" style="1" customWidth="1"/>
    <col min="183" max="183" width="13.6640625" style="1" customWidth="1"/>
    <col min="184" max="187" width="12.109375" style="1" customWidth="1"/>
    <col min="188" max="198" width="12.21875" style="1" customWidth="1"/>
    <col min="199" max="201" width="12.88671875" style="1" customWidth="1"/>
    <col min="202" max="202" width="11.77734375" style="1" customWidth="1"/>
    <col min="203" max="436" width="8.77734375" style="1"/>
    <col min="437" max="437" width="2.21875" style="1" customWidth="1"/>
    <col min="438" max="438" width="23.21875" style="1" customWidth="1"/>
    <col min="439" max="439" width="13.6640625" style="1" customWidth="1"/>
    <col min="440" max="443" width="12.109375" style="1" customWidth="1"/>
    <col min="444" max="454" width="12.21875" style="1" customWidth="1"/>
    <col min="455" max="457" width="12.88671875" style="1" customWidth="1"/>
    <col min="458" max="458" width="11.77734375" style="1" customWidth="1"/>
    <col min="459" max="692" width="8.77734375" style="1"/>
    <col min="693" max="693" width="2.21875" style="1" customWidth="1"/>
    <col min="694" max="694" width="23.21875" style="1" customWidth="1"/>
    <col min="695" max="695" width="13.6640625" style="1" customWidth="1"/>
    <col min="696" max="699" width="12.109375" style="1" customWidth="1"/>
    <col min="700" max="710" width="12.21875" style="1" customWidth="1"/>
    <col min="711" max="713" width="12.88671875" style="1" customWidth="1"/>
    <col min="714" max="714" width="11.77734375" style="1" customWidth="1"/>
    <col min="715" max="948" width="8.77734375" style="1"/>
    <col min="949" max="949" width="2.21875" style="1" customWidth="1"/>
    <col min="950" max="950" width="23.21875" style="1" customWidth="1"/>
    <col min="951" max="951" width="13.6640625" style="1" customWidth="1"/>
    <col min="952" max="955" width="12.109375" style="1" customWidth="1"/>
    <col min="956" max="966" width="12.21875" style="1" customWidth="1"/>
    <col min="967" max="969" width="12.88671875" style="1" customWidth="1"/>
    <col min="970" max="970" width="11.77734375" style="1" customWidth="1"/>
    <col min="971" max="1204" width="8.77734375" style="1"/>
    <col min="1205" max="1205" width="2.21875" style="1" customWidth="1"/>
    <col min="1206" max="1206" width="23.21875" style="1" customWidth="1"/>
    <col min="1207" max="1207" width="13.6640625" style="1" customWidth="1"/>
    <col min="1208" max="1211" width="12.109375" style="1" customWidth="1"/>
    <col min="1212" max="1222" width="12.21875" style="1" customWidth="1"/>
    <col min="1223" max="1225" width="12.88671875" style="1" customWidth="1"/>
    <col min="1226" max="1226" width="11.77734375" style="1" customWidth="1"/>
    <col min="1227" max="1460" width="8.77734375" style="1"/>
    <col min="1461" max="1461" width="2.21875" style="1" customWidth="1"/>
    <col min="1462" max="1462" width="23.21875" style="1" customWidth="1"/>
    <col min="1463" max="1463" width="13.6640625" style="1" customWidth="1"/>
    <col min="1464" max="1467" width="12.109375" style="1" customWidth="1"/>
    <col min="1468" max="1478" width="12.21875" style="1" customWidth="1"/>
    <col min="1479" max="1481" width="12.88671875" style="1" customWidth="1"/>
    <col min="1482" max="1482" width="11.77734375" style="1" customWidth="1"/>
    <col min="1483" max="1716" width="8.77734375" style="1"/>
    <col min="1717" max="1717" width="2.21875" style="1" customWidth="1"/>
    <col min="1718" max="1718" width="23.21875" style="1" customWidth="1"/>
    <col min="1719" max="1719" width="13.6640625" style="1" customWidth="1"/>
    <col min="1720" max="1723" width="12.109375" style="1" customWidth="1"/>
    <col min="1724" max="1734" width="12.21875" style="1" customWidth="1"/>
    <col min="1735" max="1737" width="12.88671875" style="1" customWidth="1"/>
    <col min="1738" max="1738" width="11.77734375" style="1" customWidth="1"/>
    <col min="1739" max="1972" width="8.77734375" style="1"/>
    <col min="1973" max="1973" width="2.21875" style="1" customWidth="1"/>
    <col min="1974" max="1974" width="23.21875" style="1" customWidth="1"/>
    <col min="1975" max="1975" width="13.6640625" style="1" customWidth="1"/>
    <col min="1976" max="1979" width="12.109375" style="1" customWidth="1"/>
    <col min="1980" max="1990" width="12.21875" style="1" customWidth="1"/>
    <col min="1991" max="1993" width="12.88671875" style="1" customWidth="1"/>
    <col min="1994" max="1994" width="11.77734375" style="1" customWidth="1"/>
    <col min="1995" max="2228" width="8.77734375" style="1"/>
    <col min="2229" max="2229" width="2.21875" style="1" customWidth="1"/>
    <col min="2230" max="2230" width="23.21875" style="1" customWidth="1"/>
    <col min="2231" max="2231" width="13.6640625" style="1" customWidth="1"/>
    <col min="2232" max="2235" width="12.109375" style="1" customWidth="1"/>
    <col min="2236" max="2246" width="12.21875" style="1" customWidth="1"/>
    <col min="2247" max="2249" width="12.88671875" style="1" customWidth="1"/>
    <col min="2250" max="2250" width="11.77734375" style="1" customWidth="1"/>
    <col min="2251" max="2484" width="8.77734375" style="1"/>
    <col min="2485" max="2485" width="2.21875" style="1" customWidth="1"/>
    <col min="2486" max="2486" width="23.21875" style="1" customWidth="1"/>
    <col min="2487" max="2487" width="13.6640625" style="1" customWidth="1"/>
    <col min="2488" max="2491" width="12.109375" style="1" customWidth="1"/>
    <col min="2492" max="2502" width="12.21875" style="1" customWidth="1"/>
    <col min="2503" max="2505" width="12.88671875" style="1" customWidth="1"/>
    <col min="2506" max="2506" width="11.77734375" style="1" customWidth="1"/>
    <col min="2507" max="2740" width="8.77734375" style="1"/>
    <col min="2741" max="2741" width="2.21875" style="1" customWidth="1"/>
    <col min="2742" max="2742" width="23.21875" style="1" customWidth="1"/>
    <col min="2743" max="2743" width="13.6640625" style="1" customWidth="1"/>
    <col min="2744" max="2747" width="12.109375" style="1" customWidth="1"/>
    <col min="2748" max="2758" width="12.21875" style="1" customWidth="1"/>
    <col min="2759" max="2761" width="12.88671875" style="1" customWidth="1"/>
    <col min="2762" max="2762" width="11.77734375" style="1" customWidth="1"/>
    <col min="2763" max="2996" width="8.77734375" style="1"/>
    <col min="2997" max="2997" width="2.21875" style="1" customWidth="1"/>
    <col min="2998" max="2998" width="23.21875" style="1" customWidth="1"/>
    <col min="2999" max="2999" width="13.6640625" style="1" customWidth="1"/>
    <col min="3000" max="3003" width="12.109375" style="1" customWidth="1"/>
    <col min="3004" max="3014" width="12.21875" style="1" customWidth="1"/>
    <col min="3015" max="3017" width="12.88671875" style="1" customWidth="1"/>
    <col min="3018" max="3018" width="11.77734375" style="1" customWidth="1"/>
    <col min="3019" max="3252" width="8.77734375" style="1"/>
    <col min="3253" max="3253" width="2.21875" style="1" customWidth="1"/>
    <col min="3254" max="3254" width="23.21875" style="1" customWidth="1"/>
    <col min="3255" max="3255" width="13.6640625" style="1" customWidth="1"/>
    <col min="3256" max="3259" width="12.109375" style="1" customWidth="1"/>
    <col min="3260" max="3270" width="12.21875" style="1" customWidth="1"/>
    <col min="3271" max="3273" width="12.88671875" style="1" customWidth="1"/>
    <col min="3274" max="3274" width="11.77734375" style="1" customWidth="1"/>
    <col min="3275" max="3508" width="8.77734375" style="1"/>
    <col min="3509" max="3509" width="2.21875" style="1" customWidth="1"/>
    <col min="3510" max="3510" width="23.21875" style="1" customWidth="1"/>
    <col min="3511" max="3511" width="13.6640625" style="1" customWidth="1"/>
    <col min="3512" max="3515" width="12.109375" style="1" customWidth="1"/>
    <col min="3516" max="3526" width="12.21875" style="1" customWidth="1"/>
    <col min="3527" max="3529" width="12.88671875" style="1" customWidth="1"/>
    <col min="3530" max="3530" width="11.77734375" style="1" customWidth="1"/>
    <col min="3531" max="3764" width="8.77734375" style="1"/>
    <col min="3765" max="3765" width="2.21875" style="1" customWidth="1"/>
    <col min="3766" max="3766" width="23.21875" style="1" customWidth="1"/>
    <col min="3767" max="3767" width="13.6640625" style="1" customWidth="1"/>
    <col min="3768" max="3771" width="12.109375" style="1" customWidth="1"/>
    <col min="3772" max="3782" width="12.21875" style="1" customWidth="1"/>
    <col min="3783" max="3785" width="12.88671875" style="1" customWidth="1"/>
    <col min="3786" max="3786" width="11.77734375" style="1" customWidth="1"/>
    <col min="3787" max="4020" width="8.77734375" style="1"/>
    <col min="4021" max="4021" width="2.21875" style="1" customWidth="1"/>
    <col min="4022" max="4022" width="23.21875" style="1" customWidth="1"/>
    <col min="4023" max="4023" width="13.6640625" style="1" customWidth="1"/>
    <col min="4024" max="4027" width="12.109375" style="1" customWidth="1"/>
    <col min="4028" max="4038" width="12.21875" style="1" customWidth="1"/>
    <col min="4039" max="4041" width="12.88671875" style="1" customWidth="1"/>
    <col min="4042" max="4042" width="11.77734375" style="1" customWidth="1"/>
    <col min="4043" max="4276" width="8.77734375" style="1"/>
    <col min="4277" max="4277" width="2.21875" style="1" customWidth="1"/>
    <col min="4278" max="4278" width="23.21875" style="1" customWidth="1"/>
    <col min="4279" max="4279" width="13.6640625" style="1" customWidth="1"/>
    <col min="4280" max="4283" width="12.109375" style="1" customWidth="1"/>
    <col min="4284" max="4294" width="12.21875" style="1" customWidth="1"/>
    <col min="4295" max="4297" width="12.88671875" style="1" customWidth="1"/>
    <col min="4298" max="4298" width="11.77734375" style="1" customWidth="1"/>
    <col min="4299" max="4532" width="8.77734375" style="1"/>
    <col min="4533" max="4533" width="2.21875" style="1" customWidth="1"/>
    <col min="4534" max="4534" width="23.21875" style="1" customWidth="1"/>
    <col min="4535" max="4535" width="13.6640625" style="1" customWidth="1"/>
    <col min="4536" max="4539" width="12.109375" style="1" customWidth="1"/>
    <col min="4540" max="4550" width="12.21875" style="1" customWidth="1"/>
    <col min="4551" max="4553" width="12.88671875" style="1" customWidth="1"/>
    <col min="4554" max="4554" width="11.77734375" style="1" customWidth="1"/>
    <col min="4555" max="4788" width="8.77734375" style="1"/>
    <col min="4789" max="4789" width="2.21875" style="1" customWidth="1"/>
    <col min="4790" max="4790" width="23.21875" style="1" customWidth="1"/>
    <col min="4791" max="4791" width="13.6640625" style="1" customWidth="1"/>
    <col min="4792" max="4795" width="12.109375" style="1" customWidth="1"/>
    <col min="4796" max="4806" width="12.21875" style="1" customWidth="1"/>
    <col min="4807" max="4809" width="12.88671875" style="1" customWidth="1"/>
    <col min="4810" max="4810" width="11.77734375" style="1" customWidth="1"/>
    <col min="4811" max="5044" width="8.77734375" style="1"/>
    <col min="5045" max="5045" width="2.21875" style="1" customWidth="1"/>
    <col min="5046" max="5046" width="23.21875" style="1" customWidth="1"/>
    <col min="5047" max="5047" width="13.6640625" style="1" customWidth="1"/>
    <col min="5048" max="5051" width="12.109375" style="1" customWidth="1"/>
    <col min="5052" max="5062" width="12.21875" style="1" customWidth="1"/>
    <col min="5063" max="5065" width="12.88671875" style="1" customWidth="1"/>
    <col min="5066" max="5066" width="11.77734375" style="1" customWidth="1"/>
    <col min="5067" max="5300" width="8.77734375" style="1"/>
    <col min="5301" max="5301" width="2.21875" style="1" customWidth="1"/>
    <col min="5302" max="5302" width="23.21875" style="1" customWidth="1"/>
    <col min="5303" max="5303" width="13.6640625" style="1" customWidth="1"/>
    <col min="5304" max="5307" width="12.109375" style="1" customWidth="1"/>
    <col min="5308" max="5318" width="12.21875" style="1" customWidth="1"/>
    <col min="5319" max="5321" width="12.88671875" style="1" customWidth="1"/>
    <col min="5322" max="5322" width="11.77734375" style="1" customWidth="1"/>
    <col min="5323" max="5556" width="8.77734375" style="1"/>
    <col min="5557" max="5557" width="2.21875" style="1" customWidth="1"/>
    <col min="5558" max="5558" width="23.21875" style="1" customWidth="1"/>
    <col min="5559" max="5559" width="13.6640625" style="1" customWidth="1"/>
    <col min="5560" max="5563" width="12.109375" style="1" customWidth="1"/>
    <col min="5564" max="5574" width="12.21875" style="1" customWidth="1"/>
    <col min="5575" max="5577" width="12.88671875" style="1" customWidth="1"/>
    <col min="5578" max="5578" width="11.77734375" style="1" customWidth="1"/>
    <col min="5579" max="5812" width="8.77734375" style="1"/>
    <col min="5813" max="5813" width="2.21875" style="1" customWidth="1"/>
    <col min="5814" max="5814" width="23.21875" style="1" customWidth="1"/>
    <col min="5815" max="5815" width="13.6640625" style="1" customWidth="1"/>
    <col min="5816" max="5819" width="12.109375" style="1" customWidth="1"/>
    <col min="5820" max="5830" width="12.21875" style="1" customWidth="1"/>
    <col min="5831" max="5833" width="12.88671875" style="1" customWidth="1"/>
    <col min="5834" max="5834" width="11.77734375" style="1" customWidth="1"/>
    <col min="5835" max="6068" width="8.77734375" style="1"/>
    <col min="6069" max="6069" width="2.21875" style="1" customWidth="1"/>
    <col min="6070" max="6070" width="23.21875" style="1" customWidth="1"/>
    <col min="6071" max="6071" width="13.6640625" style="1" customWidth="1"/>
    <col min="6072" max="6075" width="12.109375" style="1" customWidth="1"/>
    <col min="6076" max="6086" width="12.21875" style="1" customWidth="1"/>
    <col min="6087" max="6089" width="12.88671875" style="1" customWidth="1"/>
    <col min="6090" max="6090" width="11.77734375" style="1" customWidth="1"/>
    <col min="6091" max="6324" width="8.77734375" style="1"/>
    <col min="6325" max="6325" width="2.21875" style="1" customWidth="1"/>
    <col min="6326" max="6326" width="23.21875" style="1" customWidth="1"/>
    <col min="6327" max="6327" width="13.6640625" style="1" customWidth="1"/>
    <col min="6328" max="6331" width="12.109375" style="1" customWidth="1"/>
    <col min="6332" max="6342" width="12.21875" style="1" customWidth="1"/>
    <col min="6343" max="6345" width="12.88671875" style="1" customWidth="1"/>
    <col min="6346" max="6346" width="11.77734375" style="1" customWidth="1"/>
    <col min="6347" max="6580" width="8.77734375" style="1"/>
    <col min="6581" max="6581" width="2.21875" style="1" customWidth="1"/>
    <col min="6582" max="6582" width="23.21875" style="1" customWidth="1"/>
    <col min="6583" max="6583" width="13.6640625" style="1" customWidth="1"/>
    <col min="6584" max="6587" width="12.109375" style="1" customWidth="1"/>
    <col min="6588" max="6598" width="12.21875" style="1" customWidth="1"/>
    <col min="6599" max="6601" width="12.88671875" style="1" customWidth="1"/>
    <col min="6602" max="6602" width="11.77734375" style="1" customWidth="1"/>
    <col min="6603" max="6836" width="8.77734375" style="1"/>
    <col min="6837" max="6837" width="2.21875" style="1" customWidth="1"/>
    <col min="6838" max="6838" width="23.21875" style="1" customWidth="1"/>
    <col min="6839" max="6839" width="13.6640625" style="1" customWidth="1"/>
    <col min="6840" max="6843" width="12.109375" style="1" customWidth="1"/>
    <col min="6844" max="6854" width="12.21875" style="1" customWidth="1"/>
    <col min="6855" max="6857" width="12.88671875" style="1" customWidth="1"/>
    <col min="6858" max="6858" width="11.77734375" style="1" customWidth="1"/>
    <col min="6859" max="7092" width="8.77734375" style="1"/>
    <col min="7093" max="7093" width="2.21875" style="1" customWidth="1"/>
    <col min="7094" max="7094" width="23.21875" style="1" customWidth="1"/>
    <col min="7095" max="7095" width="13.6640625" style="1" customWidth="1"/>
    <col min="7096" max="7099" width="12.109375" style="1" customWidth="1"/>
    <col min="7100" max="7110" width="12.21875" style="1" customWidth="1"/>
    <col min="7111" max="7113" width="12.88671875" style="1" customWidth="1"/>
    <col min="7114" max="7114" width="11.77734375" style="1" customWidth="1"/>
    <col min="7115" max="7348" width="8.77734375" style="1"/>
    <col min="7349" max="7349" width="2.21875" style="1" customWidth="1"/>
    <col min="7350" max="7350" width="23.21875" style="1" customWidth="1"/>
    <col min="7351" max="7351" width="13.6640625" style="1" customWidth="1"/>
    <col min="7352" max="7355" width="12.109375" style="1" customWidth="1"/>
    <col min="7356" max="7366" width="12.21875" style="1" customWidth="1"/>
    <col min="7367" max="7369" width="12.88671875" style="1" customWidth="1"/>
    <col min="7370" max="7370" width="11.77734375" style="1" customWidth="1"/>
    <col min="7371" max="7604" width="8.77734375" style="1"/>
    <col min="7605" max="7605" width="2.21875" style="1" customWidth="1"/>
    <col min="7606" max="7606" width="23.21875" style="1" customWidth="1"/>
    <col min="7607" max="7607" width="13.6640625" style="1" customWidth="1"/>
    <col min="7608" max="7611" width="12.109375" style="1" customWidth="1"/>
    <col min="7612" max="7622" width="12.21875" style="1" customWidth="1"/>
    <col min="7623" max="7625" width="12.88671875" style="1" customWidth="1"/>
    <col min="7626" max="7626" width="11.77734375" style="1" customWidth="1"/>
    <col min="7627" max="7860" width="8.77734375" style="1"/>
    <col min="7861" max="7861" width="2.21875" style="1" customWidth="1"/>
    <col min="7862" max="7862" width="23.21875" style="1" customWidth="1"/>
    <col min="7863" max="7863" width="13.6640625" style="1" customWidth="1"/>
    <col min="7864" max="7867" width="12.109375" style="1" customWidth="1"/>
    <col min="7868" max="7878" width="12.21875" style="1" customWidth="1"/>
    <col min="7879" max="7881" width="12.88671875" style="1" customWidth="1"/>
    <col min="7882" max="7882" width="11.77734375" style="1" customWidth="1"/>
    <col min="7883" max="8116" width="8.77734375" style="1"/>
    <col min="8117" max="8117" width="2.21875" style="1" customWidth="1"/>
    <col min="8118" max="8118" width="23.21875" style="1" customWidth="1"/>
    <col min="8119" max="8119" width="13.6640625" style="1" customWidth="1"/>
    <col min="8120" max="8123" width="12.109375" style="1" customWidth="1"/>
    <col min="8124" max="8134" width="12.21875" style="1" customWidth="1"/>
    <col min="8135" max="8137" width="12.88671875" style="1" customWidth="1"/>
    <col min="8138" max="8138" width="11.77734375" style="1" customWidth="1"/>
    <col min="8139" max="8372" width="8.77734375" style="1"/>
    <col min="8373" max="8373" width="2.21875" style="1" customWidth="1"/>
    <col min="8374" max="8374" width="23.21875" style="1" customWidth="1"/>
    <col min="8375" max="8375" width="13.6640625" style="1" customWidth="1"/>
    <col min="8376" max="8379" width="12.109375" style="1" customWidth="1"/>
    <col min="8380" max="8390" width="12.21875" style="1" customWidth="1"/>
    <col min="8391" max="8393" width="12.88671875" style="1" customWidth="1"/>
    <col min="8394" max="8394" width="11.77734375" style="1" customWidth="1"/>
    <col min="8395" max="8628" width="8.77734375" style="1"/>
    <col min="8629" max="8629" width="2.21875" style="1" customWidth="1"/>
    <col min="8630" max="8630" width="23.21875" style="1" customWidth="1"/>
    <col min="8631" max="8631" width="13.6640625" style="1" customWidth="1"/>
    <col min="8632" max="8635" width="12.109375" style="1" customWidth="1"/>
    <col min="8636" max="8646" width="12.21875" style="1" customWidth="1"/>
    <col min="8647" max="8649" width="12.88671875" style="1" customWidth="1"/>
    <col min="8650" max="8650" width="11.77734375" style="1" customWidth="1"/>
    <col min="8651" max="8884" width="8.77734375" style="1"/>
    <col min="8885" max="8885" width="2.21875" style="1" customWidth="1"/>
    <col min="8886" max="8886" width="23.21875" style="1" customWidth="1"/>
    <col min="8887" max="8887" width="13.6640625" style="1" customWidth="1"/>
    <col min="8888" max="8891" width="12.109375" style="1" customWidth="1"/>
    <col min="8892" max="8902" width="12.21875" style="1" customWidth="1"/>
    <col min="8903" max="8905" width="12.88671875" style="1" customWidth="1"/>
    <col min="8906" max="8906" width="11.77734375" style="1" customWidth="1"/>
    <col min="8907" max="9140" width="8.77734375" style="1"/>
    <col min="9141" max="9141" width="2.21875" style="1" customWidth="1"/>
    <col min="9142" max="9142" width="23.21875" style="1" customWidth="1"/>
    <col min="9143" max="9143" width="13.6640625" style="1" customWidth="1"/>
    <col min="9144" max="9147" width="12.109375" style="1" customWidth="1"/>
    <col min="9148" max="9158" width="12.21875" style="1" customWidth="1"/>
    <col min="9159" max="9161" width="12.88671875" style="1" customWidth="1"/>
    <col min="9162" max="9162" width="11.77734375" style="1" customWidth="1"/>
    <col min="9163" max="9396" width="8.77734375" style="1"/>
    <col min="9397" max="9397" width="2.21875" style="1" customWidth="1"/>
    <col min="9398" max="9398" width="23.21875" style="1" customWidth="1"/>
    <col min="9399" max="9399" width="13.6640625" style="1" customWidth="1"/>
    <col min="9400" max="9403" width="12.109375" style="1" customWidth="1"/>
    <col min="9404" max="9414" width="12.21875" style="1" customWidth="1"/>
    <col min="9415" max="9417" width="12.88671875" style="1" customWidth="1"/>
    <col min="9418" max="9418" width="11.77734375" style="1" customWidth="1"/>
    <col min="9419" max="9652" width="8.77734375" style="1"/>
    <col min="9653" max="9653" width="2.21875" style="1" customWidth="1"/>
    <col min="9654" max="9654" width="23.21875" style="1" customWidth="1"/>
    <col min="9655" max="9655" width="13.6640625" style="1" customWidth="1"/>
    <col min="9656" max="9659" width="12.109375" style="1" customWidth="1"/>
    <col min="9660" max="9670" width="12.21875" style="1" customWidth="1"/>
    <col min="9671" max="9673" width="12.88671875" style="1" customWidth="1"/>
    <col min="9674" max="9674" width="11.77734375" style="1" customWidth="1"/>
    <col min="9675" max="9908" width="8.77734375" style="1"/>
    <col min="9909" max="9909" width="2.21875" style="1" customWidth="1"/>
    <col min="9910" max="9910" width="23.21875" style="1" customWidth="1"/>
    <col min="9911" max="9911" width="13.6640625" style="1" customWidth="1"/>
    <col min="9912" max="9915" width="12.109375" style="1" customWidth="1"/>
    <col min="9916" max="9926" width="12.21875" style="1" customWidth="1"/>
    <col min="9927" max="9929" width="12.88671875" style="1" customWidth="1"/>
    <col min="9930" max="9930" width="11.77734375" style="1" customWidth="1"/>
    <col min="9931" max="10164" width="8.77734375" style="1"/>
    <col min="10165" max="10165" width="2.21875" style="1" customWidth="1"/>
    <col min="10166" max="10166" width="23.21875" style="1" customWidth="1"/>
    <col min="10167" max="10167" width="13.6640625" style="1" customWidth="1"/>
    <col min="10168" max="10171" width="12.109375" style="1" customWidth="1"/>
    <col min="10172" max="10182" width="12.21875" style="1" customWidth="1"/>
    <col min="10183" max="10185" width="12.88671875" style="1" customWidth="1"/>
    <col min="10186" max="10186" width="11.77734375" style="1" customWidth="1"/>
    <col min="10187" max="10420" width="8.77734375" style="1"/>
    <col min="10421" max="10421" width="2.21875" style="1" customWidth="1"/>
    <col min="10422" max="10422" width="23.21875" style="1" customWidth="1"/>
    <col min="10423" max="10423" width="13.6640625" style="1" customWidth="1"/>
    <col min="10424" max="10427" width="12.109375" style="1" customWidth="1"/>
    <col min="10428" max="10438" width="12.21875" style="1" customWidth="1"/>
    <col min="10439" max="10441" width="12.88671875" style="1" customWidth="1"/>
    <col min="10442" max="10442" width="11.77734375" style="1" customWidth="1"/>
    <col min="10443" max="10676" width="8.77734375" style="1"/>
    <col min="10677" max="10677" width="2.21875" style="1" customWidth="1"/>
    <col min="10678" max="10678" width="23.21875" style="1" customWidth="1"/>
    <col min="10679" max="10679" width="13.6640625" style="1" customWidth="1"/>
    <col min="10680" max="10683" width="12.109375" style="1" customWidth="1"/>
    <col min="10684" max="10694" width="12.21875" style="1" customWidth="1"/>
    <col min="10695" max="10697" width="12.88671875" style="1" customWidth="1"/>
    <col min="10698" max="10698" width="11.77734375" style="1" customWidth="1"/>
    <col min="10699" max="10932" width="8.77734375" style="1"/>
    <col min="10933" max="10933" width="2.21875" style="1" customWidth="1"/>
    <col min="10934" max="10934" width="23.21875" style="1" customWidth="1"/>
    <col min="10935" max="10935" width="13.6640625" style="1" customWidth="1"/>
    <col min="10936" max="10939" width="12.109375" style="1" customWidth="1"/>
    <col min="10940" max="10950" width="12.21875" style="1" customWidth="1"/>
    <col min="10951" max="10953" width="12.88671875" style="1" customWidth="1"/>
    <col min="10954" max="10954" width="11.77734375" style="1" customWidth="1"/>
    <col min="10955" max="11188" width="8.77734375" style="1"/>
    <col min="11189" max="11189" width="2.21875" style="1" customWidth="1"/>
    <col min="11190" max="11190" width="23.21875" style="1" customWidth="1"/>
    <col min="11191" max="11191" width="13.6640625" style="1" customWidth="1"/>
    <col min="11192" max="11195" width="12.109375" style="1" customWidth="1"/>
    <col min="11196" max="11206" width="12.21875" style="1" customWidth="1"/>
    <col min="11207" max="11209" width="12.88671875" style="1" customWidth="1"/>
    <col min="11210" max="11210" width="11.77734375" style="1" customWidth="1"/>
    <col min="11211" max="11444" width="8.77734375" style="1"/>
    <col min="11445" max="11445" width="2.21875" style="1" customWidth="1"/>
    <col min="11446" max="11446" width="23.21875" style="1" customWidth="1"/>
    <col min="11447" max="11447" width="13.6640625" style="1" customWidth="1"/>
    <col min="11448" max="11451" width="12.109375" style="1" customWidth="1"/>
    <col min="11452" max="11462" width="12.21875" style="1" customWidth="1"/>
    <col min="11463" max="11465" width="12.88671875" style="1" customWidth="1"/>
    <col min="11466" max="11466" width="11.77734375" style="1" customWidth="1"/>
    <col min="11467" max="11700" width="8.77734375" style="1"/>
    <col min="11701" max="11701" width="2.21875" style="1" customWidth="1"/>
    <col min="11702" max="11702" width="23.21875" style="1" customWidth="1"/>
    <col min="11703" max="11703" width="13.6640625" style="1" customWidth="1"/>
    <col min="11704" max="11707" width="12.109375" style="1" customWidth="1"/>
    <col min="11708" max="11718" width="12.21875" style="1" customWidth="1"/>
    <col min="11719" max="11721" width="12.88671875" style="1" customWidth="1"/>
    <col min="11722" max="11722" width="11.77734375" style="1" customWidth="1"/>
    <col min="11723" max="11956" width="8.77734375" style="1"/>
    <col min="11957" max="11957" width="2.21875" style="1" customWidth="1"/>
    <col min="11958" max="11958" width="23.21875" style="1" customWidth="1"/>
    <col min="11959" max="11959" width="13.6640625" style="1" customWidth="1"/>
    <col min="11960" max="11963" width="12.109375" style="1" customWidth="1"/>
    <col min="11964" max="11974" width="12.21875" style="1" customWidth="1"/>
    <col min="11975" max="11977" width="12.88671875" style="1" customWidth="1"/>
    <col min="11978" max="11978" width="11.77734375" style="1" customWidth="1"/>
    <col min="11979" max="12212" width="8.77734375" style="1"/>
    <col min="12213" max="12213" width="2.21875" style="1" customWidth="1"/>
    <col min="12214" max="12214" width="23.21875" style="1" customWidth="1"/>
    <col min="12215" max="12215" width="13.6640625" style="1" customWidth="1"/>
    <col min="12216" max="12219" width="12.109375" style="1" customWidth="1"/>
    <col min="12220" max="12230" width="12.21875" style="1" customWidth="1"/>
    <col min="12231" max="12233" width="12.88671875" style="1" customWidth="1"/>
    <col min="12234" max="12234" width="11.77734375" style="1" customWidth="1"/>
    <col min="12235" max="12468" width="8.77734375" style="1"/>
    <col min="12469" max="12469" width="2.21875" style="1" customWidth="1"/>
    <col min="12470" max="12470" width="23.21875" style="1" customWidth="1"/>
    <col min="12471" max="12471" width="13.6640625" style="1" customWidth="1"/>
    <col min="12472" max="12475" width="12.109375" style="1" customWidth="1"/>
    <col min="12476" max="12486" width="12.21875" style="1" customWidth="1"/>
    <col min="12487" max="12489" width="12.88671875" style="1" customWidth="1"/>
    <col min="12490" max="12490" width="11.77734375" style="1" customWidth="1"/>
    <col min="12491" max="12724" width="8.77734375" style="1"/>
    <col min="12725" max="12725" width="2.21875" style="1" customWidth="1"/>
    <col min="12726" max="12726" width="23.21875" style="1" customWidth="1"/>
    <col min="12727" max="12727" width="13.6640625" style="1" customWidth="1"/>
    <col min="12728" max="12731" width="12.109375" style="1" customWidth="1"/>
    <col min="12732" max="12742" width="12.21875" style="1" customWidth="1"/>
    <col min="12743" max="12745" width="12.88671875" style="1" customWidth="1"/>
    <col min="12746" max="12746" width="11.77734375" style="1" customWidth="1"/>
    <col min="12747" max="12980" width="8.77734375" style="1"/>
    <col min="12981" max="12981" width="2.21875" style="1" customWidth="1"/>
    <col min="12982" max="12982" width="23.21875" style="1" customWidth="1"/>
    <col min="12983" max="12983" width="13.6640625" style="1" customWidth="1"/>
    <col min="12984" max="12987" width="12.109375" style="1" customWidth="1"/>
    <col min="12988" max="12998" width="12.21875" style="1" customWidth="1"/>
    <col min="12999" max="13001" width="12.88671875" style="1" customWidth="1"/>
    <col min="13002" max="13002" width="11.77734375" style="1" customWidth="1"/>
    <col min="13003" max="13236" width="8.77734375" style="1"/>
    <col min="13237" max="13237" width="2.21875" style="1" customWidth="1"/>
    <col min="13238" max="13238" width="23.21875" style="1" customWidth="1"/>
    <col min="13239" max="13239" width="13.6640625" style="1" customWidth="1"/>
    <col min="13240" max="13243" width="12.109375" style="1" customWidth="1"/>
    <col min="13244" max="13254" width="12.21875" style="1" customWidth="1"/>
    <col min="13255" max="13257" width="12.88671875" style="1" customWidth="1"/>
    <col min="13258" max="13258" width="11.77734375" style="1" customWidth="1"/>
    <col min="13259" max="13492" width="8.77734375" style="1"/>
    <col min="13493" max="13493" width="2.21875" style="1" customWidth="1"/>
    <col min="13494" max="13494" width="23.21875" style="1" customWidth="1"/>
    <col min="13495" max="13495" width="13.6640625" style="1" customWidth="1"/>
    <col min="13496" max="13499" width="12.109375" style="1" customWidth="1"/>
    <col min="13500" max="13510" width="12.21875" style="1" customWidth="1"/>
    <col min="13511" max="13513" width="12.88671875" style="1" customWidth="1"/>
    <col min="13514" max="13514" width="11.77734375" style="1" customWidth="1"/>
    <col min="13515" max="13748" width="8.77734375" style="1"/>
    <col min="13749" max="13749" width="2.21875" style="1" customWidth="1"/>
    <col min="13750" max="13750" width="23.21875" style="1" customWidth="1"/>
    <col min="13751" max="13751" width="13.6640625" style="1" customWidth="1"/>
    <col min="13752" max="13755" width="12.109375" style="1" customWidth="1"/>
    <col min="13756" max="13766" width="12.21875" style="1" customWidth="1"/>
    <col min="13767" max="13769" width="12.88671875" style="1" customWidth="1"/>
    <col min="13770" max="13770" width="11.77734375" style="1" customWidth="1"/>
    <col min="13771" max="14004" width="8.77734375" style="1"/>
    <col min="14005" max="14005" width="2.21875" style="1" customWidth="1"/>
    <col min="14006" max="14006" width="23.21875" style="1" customWidth="1"/>
    <col min="14007" max="14007" width="13.6640625" style="1" customWidth="1"/>
    <col min="14008" max="14011" width="12.109375" style="1" customWidth="1"/>
    <col min="14012" max="14022" width="12.21875" style="1" customWidth="1"/>
    <col min="14023" max="14025" width="12.88671875" style="1" customWidth="1"/>
    <col min="14026" max="14026" width="11.77734375" style="1" customWidth="1"/>
    <col min="14027" max="14260" width="8.77734375" style="1"/>
    <col min="14261" max="14261" width="2.21875" style="1" customWidth="1"/>
    <col min="14262" max="14262" width="23.21875" style="1" customWidth="1"/>
    <col min="14263" max="14263" width="13.6640625" style="1" customWidth="1"/>
    <col min="14264" max="14267" width="12.109375" style="1" customWidth="1"/>
    <col min="14268" max="14278" width="12.21875" style="1" customWidth="1"/>
    <col min="14279" max="14281" width="12.88671875" style="1" customWidth="1"/>
    <col min="14282" max="14282" width="11.77734375" style="1" customWidth="1"/>
    <col min="14283" max="14516" width="8.77734375" style="1"/>
    <col min="14517" max="14517" width="2.21875" style="1" customWidth="1"/>
    <col min="14518" max="14518" width="23.21875" style="1" customWidth="1"/>
    <col min="14519" max="14519" width="13.6640625" style="1" customWidth="1"/>
    <col min="14520" max="14523" width="12.109375" style="1" customWidth="1"/>
    <col min="14524" max="14534" width="12.21875" style="1" customWidth="1"/>
    <col min="14535" max="14537" width="12.88671875" style="1" customWidth="1"/>
    <col min="14538" max="14538" width="11.77734375" style="1" customWidth="1"/>
    <col min="14539" max="14772" width="8.77734375" style="1"/>
    <col min="14773" max="14773" width="2.21875" style="1" customWidth="1"/>
    <col min="14774" max="14774" width="23.21875" style="1" customWidth="1"/>
    <col min="14775" max="14775" width="13.6640625" style="1" customWidth="1"/>
    <col min="14776" max="14779" width="12.109375" style="1" customWidth="1"/>
    <col min="14780" max="14790" width="12.21875" style="1" customWidth="1"/>
    <col min="14791" max="14793" width="12.88671875" style="1" customWidth="1"/>
    <col min="14794" max="14794" width="11.77734375" style="1" customWidth="1"/>
    <col min="14795" max="15028" width="8.77734375" style="1"/>
    <col min="15029" max="15029" width="2.21875" style="1" customWidth="1"/>
    <col min="15030" max="15030" width="23.21875" style="1" customWidth="1"/>
    <col min="15031" max="15031" width="13.6640625" style="1" customWidth="1"/>
    <col min="15032" max="15035" width="12.109375" style="1" customWidth="1"/>
    <col min="15036" max="15046" width="12.21875" style="1" customWidth="1"/>
    <col min="15047" max="15049" width="12.88671875" style="1" customWidth="1"/>
    <col min="15050" max="15050" width="11.77734375" style="1" customWidth="1"/>
    <col min="15051" max="15284" width="8.77734375" style="1"/>
    <col min="15285" max="15285" width="2.21875" style="1" customWidth="1"/>
    <col min="15286" max="15286" width="23.21875" style="1" customWidth="1"/>
    <col min="15287" max="15287" width="13.6640625" style="1" customWidth="1"/>
    <col min="15288" max="15291" width="12.109375" style="1" customWidth="1"/>
    <col min="15292" max="15302" width="12.21875" style="1" customWidth="1"/>
    <col min="15303" max="15305" width="12.88671875" style="1" customWidth="1"/>
    <col min="15306" max="15306" width="11.77734375" style="1" customWidth="1"/>
    <col min="15307" max="15540" width="8.77734375" style="1"/>
    <col min="15541" max="15541" width="2.21875" style="1" customWidth="1"/>
    <col min="15542" max="15542" width="23.21875" style="1" customWidth="1"/>
    <col min="15543" max="15543" width="13.6640625" style="1" customWidth="1"/>
    <col min="15544" max="15547" width="12.109375" style="1" customWidth="1"/>
    <col min="15548" max="15558" width="12.21875" style="1" customWidth="1"/>
    <col min="15559" max="15561" width="12.88671875" style="1" customWidth="1"/>
    <col min="15562" max="15562" width="11.77734375" style="1" customWidth="1"/>
    <col min="15563" max="15796" width="8.77734375" style="1"/>
    <col min="15797" max="15797" width="2.21875" style="1" customWidth="1"/>
    <col min="15798" max="15798" width="23.21875" style="1" customWidth="1"/>
    <col min="15799" max="15799" width="13.6640625" style="1" customWidth="1"/>
    <col min="15800" max="15803" width="12.109375" style="1" customWidth="1"/>
    <col min="15804" max="15814" width="12.21875" style="1" customWidth="1"/>
    <col min="15815" max="15817" width="12.88671875" style="1" customWidth="1"/>
    <col min="15818" max="15818" width="11.77734375" style="1" customWidth="1"/>
    <col min="15819" max="16052" width="8.77734375" style="1"/>
    <col min="16053" max="16053" width="2.21875" style="1" customWidth="1"/>
    <col min="16054" max="16054" width="23.21875" style="1" customWidth="1"/>
    <col min="16055" max="16055" width="13.6640625" style="1" customWidth="1"/>
    <col min="16056" max="16059" width="12.109375" style="1" customWidth="1"/>
    <col min="16060" max="16070" width="12.21875" style="1" customWidth="1"/>
    <col min="16071" max="16073" width="12.88671875" style="1" customWidth="1"/>
    <col min="16074" max="16074" width="11.77734375" style="1" customWidth="1"/>
    <col min="16075" max="16384" width="8.77734375" style="1"/>
  </cols>
  <sheetData>
    <row r="1" spans="2:23" ht="29.25" customHeigh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2:23" ht="29.25" customHeight="1">
      <c r="B2" s="33" t="s">
        <v>59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3" ht="29.25" customHeight="1">
      <c r="B3" s="33" t="s">
        <v>70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3" ht="23.25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 t="s">
        <v>75</v>
      </c>
    </row>
    <row r="5" spans="2:23" ht="18.75" customHeight="1">
      <c r="B5" s="2"/>
      <c r="C5" s="3"/>
      <c r="D5" s="3"/>
      <c r="E5" s="3"/>
      <c r="F5" s="3"/>
      <c r="G5" s="3"/>
      <c r="H5" s="4"/>
      <c r="I5" s="3"/>
      <c r="J5" s="3"/>
      <c r="K5" s="3"/>
      <c r="L5" s="5"/>
      <c r="M5" s="6"/>
      <c r="N5" s="6"/>
      <c r="O5" s="7"/>
      <c r="R5" s="8"/>
      <c r="S5" s="5"/>
      <c r="T5" s="5"/>
      <c r="U5" s="31" t="s">
        <v>62</v>
      </c>
      <c r="V5" s="31"/>
    </row>
    <row r="6" spans="2:23" s="9" customFormat="1" ht="23.25" customHeight="1">
      <c r="B6" s="29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29" t="s">
        <v>10</v>
      </c>
      <c r="L6" s="29" t="s">
        <v>11</v>
      </c>
      <c r="M6" s="29" t="s">
        <v>12</v>
      </c>
      <c r="N6" s="29" t="s">
        <v>13</v>
      </c>
      <c r="O6" s="39" t="s">
        <v>14</v>
      </c>
      <c r="P6" s="29" t="s">
        <v>15</v>
      </c>
      <c r="Q6" s="29" t="s">
        <v>16</v>
      </c>
      <c r="R6" s="29" t="s">
        <v>17</v>
      </c>
      <c r="S6" s="29" t="s">
        <v>18</v>
      </c>
      <c r="T6" s="29" t="s">
        <v>61</v>
      </c>
      <c r="U6" s="29" t="s">
        <v>63</v>
      </c>
      <c r="V6" s="29"/>
    </row>
    <row r="7" spans="2:23" s="9" customFormat="1" ht="33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9"/>
      <c r="P7" s="29"/>
      <c r="Q7" s="29"/>
      <c r="R7" s="29"/>
      <c r="S7" s="29"/>
      <c r="T7" s="29"/>
      <c r="U7" s="32" t="s">
        <v>60</v>
      </c>
      <c r="V7" s="32" t="s">
        <v>67</v>
      </c>
    </row>
    <row r="8" spans="2:23" s="9" customFormat="1" ht="40.5" customHeight="1">
      <c r="B8" s="29"/>
      <c r="C8" s="29"/>
      <c r="D8" s="30"/>
      <c r="E8" s="30"/>
      <c r="F8" s="30"/>
      <c r="G8" s="30"/>
      <c r="H8" s="29"/>
      <c r="I8" s="29"/>
      <c r="J8" s="29"/>
      <c r="K8" s="29"/>
      <c r="L8" s="29"/>
      <c r="M8" s="29"/>
      <c r="N8" s="29"/>
      <c r="O8" s="39"/>
      <c r="P8" s="29"/>
      <c r="Q8" s="29"/>
      <c r="R8" s="29"/>
      <c r="S8" s="29"/>
      <c r="T8" s="29"/>
      <c r="U8" s="32"/>
      <c r="V8" s="32"/>
    </row>
    <row r="9" spans="2:23" s="9" customFormat="1" ht="54.7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2"/>
      <c r="V9" s="32"/>
    </row>
    <row r="10" spans="2:23" ht="23.25" customHeight="1">
      <c r="B10" s="34" t="s">
        <v>19</v>
      </c>
      <c r="C10" s="15" t="s">
        <v>20</v>
      </c>
      <c r="D10" s="16">
        <v>78.271899999999988</v>
      </c>
      <c r="E10" s="16">
        <v>80.170799999999986</v>
      </c>
      <c r="F10" s="16">
        <v>82.659400000000005</v>
      </c>
      <c r="G10" s="16">
        <v>849.08199999999988</v>
      </c>
      <c r="H10" s="16">
        <v>759.16509999999994</v>
      </c>
      <c r="I10" s="16">
        <v>806.51241141024934</v>
      </c>
      <c r="J10" s="16">
        <v>927.80700000000002</v>
      </c>
      <c r="K10" s="16">
        <v>923.58600000000001</v>
      </c>
      <c r="L10" s="16">
        <v>914.96760425588741</v>
      </c>
      <c r="M10" s="16">
        <v>913.91544531800014</v>
      </c>
      <c r="N10" s="16">
        <v>914.12788716948239</v>
      </c>
      <c r="O10" s="16">
        <v>963.02792136916673</v>
      </c>
      <c r="P10" s="16">
        <v>971.35162802426657</v>
      </c>
      <c r="Q10" s="16">
        <v>1020.4000000000001</v>
      </c>
      <c r="R10" s="16">
        <v>1022.7650593681224</v>
      </c>
      <c r="S10" s="17">
        <v>1052.081360234944</v>
      </c>
      <c r="T10" s="17">
        <v>1110.0078636533008</v>
      </c>
      <c r="U10" s="23">
        <v>1120</v>
      </c>
      <c r="V10" s="17">
        <v>1100.32</v>
      </c>
    </row>
    <row r="11" spans="2:23" ht="23.25" customHeight="1">
      <c r="B11" s="34"/>
      <c r="C11" s="15" t="s">
        <v>21</v>
      </c>
      <c r="D11" s="16">
        <v>13.5215</v>
      </c>
      <c r="E11" s="16">
        <v>13.1845</v>
      </c>
      <c r="F11" s="16">
        <v>14.0335</v>
      </c>
      <c r="G11" s="16">
        <v>142.74299999999999</v>
      </c>
      <c r="H11" s="16">
        <v>131.76390999999998</v>
      </c>
      <c r="I11" s="16">
        <v>153.28578100000001</v>
      </c>
      <c r="J11" s="16">
        <v>125.20400000000001</v>
      </c>
      <c r="K11" s="16">
        <v>128.72999999999999</v>
      </c>
      <c r="L11" s="16">
        <v>151.48784195160255</v>
      </c>
      <c r="M11" s="16">
        <v>140.90505999999999</v>
      </c>
      <c r="N11" s="16">
        <v>129.95400000000001</v>
      </c>
      <c r="O11" s="16">
        <v>133.95641063333335</v>
      </c>
      <c r="P11" s="16">
        <v>156.2244328379802</v>
      </c>
      <c r="Q11" s="16">
        <v>144.43780000000001</v>
      </c>
      <c r="R11" s="16">
        <v>165.93813394110524</v>
      </c>
      <c r="S11" s="17">
        <v>191.60179880200505</v>
      </c>
      <c r="T11" s="17">
        <v>184.70631780724514</v>
      </c>
      <c r="U11" s="16">
        <v>185</v>
      </c>
      <c r="V11" s="17">
        <v>158.94999999999999</v>
      </c>
      <c r="W11" s="8"/>
    </row>
    <row r="12" spans="2:23" ht="23.25" customHeight="1">
      <c r="B12" s="34"/>
      <c r="C12" s="15" t="s">
        <v>68</v>
      </c>
      <c r="D12" s="16"/>
      <c r="E12" s="16"/>
      <c r="F12" s="16"/>
      <c r="G12" s="16"/>
      <c r="H12" s="16"/>
      <c r="I12" s="16"/>
      <c r="J12" s="16"/>
      <c r="K12" s="25" t="s">
        <v>69</v>
      </c>
      <c r="L12" s="25" t="s">
        <v>69</v>
      </c>
      <c r="M12" s="25" t="s">
        <v>69</v>
      </c>
      <c r="N12" s="25" t="s">
        <v>69</v>
      </c>
      <c r="O12" s="25" t="s">
        <v>69</v>
      </c>
      <c r="P12" s="25" t="s">
        <v>69</v>
      </c>
      <c r="Q12" s="25" t="s">
        <v>69</v>
      </c>
      <c r="R12" s="25" t="s">
        <v>69</v>
      </c>
      <c r="S12" s="25" t="s">
        <v>69</v>
      </c>
      <c r="T12" s="25" t="s">
        <v>69</v>
      </c>
      <c r="U12" s="25" t="s">
        <v>69</v>
      </c>
      <c r="V12" s="17">
        <v>96.14</v>
      </c>
    </row>
    <row r="13" spans="2:23" ht="23.25" customHeight="1">
      <c r="B13" s="34"/>
      <c r="C13" s="20" t="s">
        <v>22</v>
      </c>
      <c r="D13" s="21">
        <f t="shared" ref="D13:F13" si="0">SUM(D10:D11)</f>
        <v>91.793399999999991</v>
      </c>
      <c r="E13" s="21">
        <f t="shared" si="0"/>
        <v>93.355299999999986</v>
      </c>
      <c r="F13" s="21">
        <f t="shared" si="0"/>
        <v>96.692900000000009</v>
      </c>
      <c r="G13" s="21">
        <v>991.82499999999993</v>
      </c>
      <c r="H13" s="21">
        <v>890.92900999999983</v>
      </c>
      <c r="I13" s="21">
        <v>959.79819241024938</v>
      </c>
      <c r="J13" s="21">
        <v>1053.011</v>
      </c>
      <c r="K13" s="21">
        <v>1052.316</v>
      </c>
      <c r="L13" s="21">
        <v>1066.45544620749</v>
      </c>
      <c r="M13" s="21">
        <v>1054.8205053180002</v>
      </c>
      <c r="N13" s="21">
        <v>1044.0818871694823</v>
      </c>
      <c r="O13" s="21">
        <v>1096.9843320025002</v>
      </c>
      <c r="P13" s="21">
        <v>1127.5760608622468</v>
      </c>
      <c r="Q13" s="21">
        <v>1164.8378</v>
      </c>
      <c r="R13" s="21">
        <v>1188.7031933092276</v>
      </c>
      <c r="S13" s="21">
        <v>1243.6831590369488</v>
      </c>
      <c r="T13" s="21">
        <v>1294.7141814605459</v>
      </c>
      <c r="U13" s="21">
        <v>1305</v>
      </c>
      <c r="V13" s="21">
        <v>1355.42</v>
      </c>
    </row>
    <row r="14" spans="2:23" ht="23.25" customHeight="1">
      <c r="B14" s="15" t="s">
        <v>23</v>
      </c>
      <c r="C14" s="20" t="s">
        <v>21</v>
      </c>
      <c r="D14" s="21">
        <v>69.354500000000002</v>
      </c>
      <c r="E14" s="21">
        <v>75.806699999999992</v>
      </c>
      <c r="F14" s="21">
        <v>78.5702</v>
      </c>
      <c r="G14" s="21">
        <v>806.79399999999998</v>
      </c>
      <c r="H14" s="21">
        <v>808.0355800000001</v>
      </c>
      <c r="I14" s="21">
        <v>868.73952999999983</v>
      </c>
      <c r="J14" s="21">
        <v>948.82062900000005</v>
      </c>
      <c r="K14" s="21">
        <v>935.1</v>
      </c>
      <c r="L14" s="21">
        <v>958.5</v>
      </c>
      <c r="M14" s="21">
        <v>865.26542403799999</v>
      </c>
      <c r="N14" s="21">
        <v>922.87532525000017</v>
      </c>
      <c r="O14" s="21">
        <v>985.10232235000001</v>
      </c>
      <c r="P14" s="21">
        <v>998.69523642399997</v>
      </c>
      <c r="Q14" s="21">
        <v>1035.962</v>
      </c>
      <c r="R14" s="21">
        <v>1078.6051466200001</v>
      </c>
      <c r="S14" s="21">
        <v>1095.8649823999999</v>
      </c>
      <c r="T14" s="21">
        <v>1077.4207019499997</v>
      </c>
      <c r="U14" s="21">
        <v>1120</v>
      </c>
      <c r="V14" s="21">
        <v>1127.4285</v>
      </c>
    </row>
    <row r="15" spans="2:23" ht="23.25" customHeight="1">
      <c r="B15" s="34" t="s">
        <v>24</v>
      </c>
      <c r="C15" s="15" t="s">
        <v>20</v>
      </c>
      <c r="D15" s="16">
        <v>4.0716000000000001</v>
      </c>
      <c r="E15" s="16">
        <v>3.7068000000000003</v>
      </c>
      <c r="F15" s="16">
        <v>4.1148999999999996</v>
      </c>
      <c r="G15" s="16">
        <v>30.519000000000002</v>
      </c>
      <c r="H15" s="16">
        <v>27.632329999999996</v>
      </c>
      <c r="I15" s="16">
        <v>34.391469999999998</v>
      </c>
      <c r="J15" s="16">
        <v>32.93</v>
      </c>
      <c r="K15" s="16">
        <v>28.4</v>
      </c>
      <c r="L15" s="16">
        <v>23.925400794029855</v>
      </c>
      <c r="M15" s="16">
        <v>23.000883999999996</v>
      </c>
      <c r="N15" s="16">
        <v>18.1629</v>
      </c>
      <c r="O15" s="16">
        <v>19.643580000000004</v>
      </c>
      <c r="P15" s="16">
        <v>22.73807987</v>
      </c>
      <c r="Q15" s="16">
        <v>17.350000000000001</v>
      </c>
      <c r="R15" s="16">
        <v>16.96970353</v>
      </c>
      <c r="S15" s="17">
        <v>19.863360819999997</v>
      </c>
      <c r="T15" s="17">
        <v>15.981929479999998</v>
      </c>
      <c r="U15" s="16">
        <v>30</v>
      </c>
      <c r="V15" s="17">
        <v>14.87</v>
      </c>
    </row>
    <row r="16" spans="2:23" ht="23.25" customHeight="1">
      <c r="B16" s="34"/>
      <c r="C16" s="15" t="s">
        <v>21</v>
      </c>
      <c r="D16" s="16">
        <v>3.5579999999999998</v>
      </c>
      <c r="E16" s="16">
        <v>3.444</v>
      </c>
      <c r="F16" s="16">
        <v>3.8109999999999999</v>
      </c>
      <c r="G16" s="16">
        <v>41.936999999999998</v>
      </c>
      <c r="H16" s="16">
        <v>39.349699999999999</v>
      </c>
      <c r="I16" s="16">
        <v>35.64</v>
      </c>
      <c r="J16" s="16">
        <v>26.861530000000002</v>
      </c>
      <c r="K16" s="16">
        <v>24.4</v>
      </c>
      <c r="L16" s="16">
        <v>31.492634400000004</v>
      </c>
      <c r="M16" s="16">
        <v>31.4513398</v>
      </c>
      <c r="N16" s="16">
        <v>24.217262000000002</v>
      </c>
      <c r="O16" s="16">
        <v>26.035432000000004</v>
      </c>
      <c r="P16" s="16">
        <v>25.295769199999999</v>
      </c>
      <c r="Q16" s="16">
        <v>17.399999999999999</v>
      </c>
      <c r="R16" s="16">
        <v>30.751346749999996</v>
      </c>
      <c r="S16" s="17">
        <v>28.257344459999999</v>
      </c>
      <c r="T16" s="17">
        <v>25.523776700000003</v>
      </c>
      <c r="U16" s="16">
        <v>30</v>
      </c>
      <c r="V16" s="17">
        <v>24.8</v>
      </c>
    </row>
    <row r="17" spans="2:22" ht="23.25" customHeight="1">
      <c r="B17" s="34"/>
      <c r="C17" s="15" t="s">
        <v>68</v>
      </c>
      <c r="D17" s="16"/>
      <c r="E17" s="16"/>
      <c r="F17" s="16"/>
      <c r="G17" s="16"/>
      <c r="H17" s="16"/>
      <c r="I17" s="16"/>
      <c r="J17" s="16"/>
      <c r="K17" s="25" t="s">
        <v>69</v>
      </c>
      <c r="L17" s="25" t="s">
        <v>69</v>
      </c>
      <c r="M17" s="25" t="s">
        <v>69</v>
      </c>
      <c r="N17" s="25" t="s">
        <v>69</v>
      </c>
      <c r="O17" s="25" t="s">
        <v>69</v>
      </c>
      <c r="P17" s="25" t="s">
        <v>69</v>
      </c>
      <c r="Q17" s="25" t="s">
        <v>69</v>
      </c>
      <c r="R17" s="25" t="s">
        <v>69</v>
      </c>
      <c r="S17" s="25" t="s">
        <v>69</v>
      </c>
      <c r="T17" s="25" t="s">
        <v>69</v>
      </c>
      <c r="U17" s="25" t="s">
        <v>69</v>
      </c>
      <c r="V17" s="17">
        <v>0.22</v>
      </c>
    </row>
    <row r="18" spans="2:22" ht="23.25" customHeight="1">
      <c r="B18" s="34"/>
      <c r="C18" s="15" t="s">
        <v>22</v>
      </c>
      <c r="D18" s="16">
        <f t="shared" ref="D18:F18" si="1">SUM(D15:D16)</f>
        <v>7.6295999999999999</v>
      </c>
      <c r="E18" s="16">
        <f t="shared" si="1"/>
        <v>7.1508000000000003</v>
      </c>
      <c r="F18" s="16">
        <f t="shared" si="1"/>
        <v>7.9258999999999995</v>
      </c>
      <c r="G18" s="16">
        <v>72.455999999999989</v>
      </c>
      <c r="H18" s="16">
        <v>66.982029999999995</v>
      </c>
      <c r="I18" s="16">
        <v>70.031469999999999</v>
      </c>
      <c r="J18" s="16">
        <v>59.791530000000002</v>
      </c>
      <c r="K18" s="16">
        <v>52.8</v>
      </c>
      <c r="L18" s="16">
        <v>55.418035194029862</v>
      </c>
      <c r="M18" s="16">
        <v>54.452223799999985</v>
      </c>
      <c r="N18" s="16">
        <v>42.380162000000006</v>
      </c>
      <c r="O18" s="16">
        <v>45.679012000000007</v>
      </c>
      <c r="P18" s="16">
        <v>48.033849070000002</v>
      </c>
      <c r="Q18" s="16">
        <v>34.75</v>
      </c>
      <c r="R18" s="16">
        <v>47.721050279999993</v>
      </c>
      <c r="S18" s="17">
        <v>48.120705280000003</v>
      </c>
      <c r="T18" s="17">
        <v>41.505706179999997</v>
      </c>
      <c r="U18" s="16">
        <v>60</v>
      </c>
      <c r="V18" s="17">
        <v>39.9</v>
      </c>
    </row>
    <row r="19" spans="2:22" ht="23.25" customHeight="1">
      <c r="B19" s="40" t="s">
        <v>25</v>
      </c>
      <c r="C19" s="15" t="s">
        <v>20</v>
      </c>
      <c r="D19" s="16">
        <v>7.6840000000000002</v>
      </c>
      <c r="E19" s="16">
        <v>8.4237000000000002</v>
      </c>
      <c r="F19" s="16">
        <v>9.9701000000000004</v>
      </c>
      <c r="G19" s="16">
        <v>88.871000000000009</v>
      </c>
      <c r="H19" s="16">
        <v>65.064119999999988</v>
      </c>
      <c r="I19" s="16">
        <v>103.699094</v>
      </c>
      <c r="J19" s="16">
        <v>102.76019500000002</v>
      </c>
      <c r="K19" s="16">
        <v>87.4</v>
      </c>
      <c r="L19" s="16">
        <v>92.500920800000003</v>
      </c>
      <c r="M19" s="16">
        <v>91.842399999999998</v>
      </c>
      <c r="N19" s="16">
        <v>80.66633561099998</v>
      </c>
      <c r="O19" s="16">
        <v>97.298636000000002</v>
      </c>
      <c r="P19" s="16">
        <v>92.088465980000009</v>
      </c>
      <c r="Q19" s="16">
        <v>86.64</v>
      </c>
      <c r="R19" s="16">
        <v>103.62598849000001</v>
      </c>
      <c r="S19" s="17">
        <v>108.6317322</v>
      </c>
      <c r="T19" s="17">
        <v>97.806278219999996</v>
      </c>
      <c r="U19" s="16">
        <v>113</v>
      </c>
      <c r="V19" s="17">
        <v>102.67</v>
      </c>
    </row>
    <row r="20" spans="2:22" ht="23.25" customHeight="1">
      <c r="B20" s="41"/>
      <c r="C20" s="15" t="s">
        <v>68</v>
      </c>
      <c r="D20" s="16"/>
      <c r="E20" s="16"/>
      <c r="F20" s="16"/>
      <c r="G20" s="16"/>
      <c r="H20" s="16"/>
      <c r="I20" s="16"/>
      <c r="J20" s="16"/>
      <c r="K20" s="25" t="s">
        <v>69</v>
      </c>
      <c r="L20" s="25" t="s">
        <v>69</v>
      </c>
      <c r="M20" s="25" t="s">
        <v>69</v>
      </c>
      <c r="N20" s="25" t="s">
        <v>69</v>
      </c>
      <c r="O20" s="25" t="s">
        <v>69</v>
      </c>
      <c r="P20" s="25" t="s">
        <v>69</v>
      </c>
      <c r="Q20" s="25" t="s">
        <v>69</v>
      </c>
      <c r="R20" s="25" t="s">
        <v>69</v>
      </c>
      <c r="S20" s="25" t="s">
        <v>69</v>
      </c>
      <c r="T20" s="25" t="s">
        <v>69</v>
      </c>
      <c r="U20" s="25" t="s">
        <v>69</v>
      </c>
      <c r="V20" s="17">
        <v>8.99</v>
      </c>
    </row>
    <row r="21" spans="2:22" ht="23.25" customHeight="1">
      <c r="B21" s="42"/>
      <c r="C21" s="15" t="s">
        <v>22</v>
      </c>
      <c r="D21" s="16"/>
      <c r="E21" s="16"/>
      <c r="F21" s="16"/>
      <c r="G21" s="16"/>
      <c r="H21" s="16"/>
      <c r="I21" s="16"/>
      <c r="J21" s="16"/>
      <c r="K21" s="16">
        <v>87.4</v>
      </c>
      <c r="L21" s="16">
        <v>92.500920800000003</v>
      </c>
      <c r="M21" s="16">
        <v>91.842399999999998</v>
      </c>
      <c r="N21" s="16">
        <v>80.66633561099998</v>
      </c>
      <c r="O21" s="16">
        <v>97.298636000000002</v>
      </c>
      <c r="P21" s="16">
        <v>92.088465980000009</v>
      </c>
      <c r="Q21" s="16">
        <v>86.64</v>
      </c>
      <c r="R21" s="16">
        <v>103.62598849000001</v>
      </c>
      <c r="S21" s="17">
        <v>108.6317322</v>
      </c>
      <c r="T21" s="17">
        <v>97.806278219999996</v>
      </c>
      <c r="U21" s="16">
        <v>113</v>
      </c>
      <c r="V21" s="17">
        <v>111.66</v>
      </c>
    </row>
    <row r="22" spans="2:22" ht="23.25" customHeight="1">
      <c r="B22" s="34" t="s">
        <v>26</v>
      </c>
      <c r="C22" s="15" t="s">
        <v>20</v>
      </c>
      <c r="D22" s="16">
        <v>12.155899999999999</v>
      </c>
      <c r="E22" s="16">
        <v>11.556299999999998</v>
      </c>
      <c r="F22" s="16">
        <v>15.1067</v>
      </c>
      <c r="G22" s="16">
        <v>141.20499999999998</v>
      </c>
      <c r="H22" s="16">
        <v>122.93291000000004</v>
      </c>
      <c r="I22" s="16">
        <v>166.37374599999993</v>
      </c>
      <c r="J22" s="16">
        <v>164.86279999999996</v>
      </c>
      <c r="K22" s="16">
        <v>162.04499999999999</v>
      </c>
      <c r="L22" s="16">
        <v>171.452</v>
      </c>
      <c r="M22" s="16">
        <v>170.13146117000002</v>
      </c>
      <c r="N22" s="16">
        <v>160.52713900000001</v>
      </c>
      <c r="O22" s="16">
        <v>189.18988400000001</v>
      </c>
      <c r="P22" s="16">
        <v>201.18385590300005</v>
      </c>
      <c r="Q22" s="16">
        <v>194.136</v>
      </c>
      <c r="R22" s="16">
        <v>194.29326590399998</v>
      </c>
      <c r="S22" s="17">
        <v>215.55084993999998</v>
      </c>
      <c r="T22" s="17">
        <v>226.80579050599999</v>
      </c>
      <c r="U22" s="16">
        <v>231</v>
      </c>
      <c r="V22" s="17">
        <v>234.89</v>
      </c>
    </row>
    <row r="23" spans="2:22" ht="23.25" customHeight="1">
      <c r="B23" s="34"/>
      <c r="C23" s="15" t="s">
        <v>21</v>
      </c>
      <c r="D23" s="16">
        <v>2.5539999999999998</v>
      </c>
      <c r="E23" s="16">
        <v>3.5406999999999997</v>
      </c>
      <c r="F23" s="16">
        <v>3.8487</v>
      </c>
      <c r="G23" s="16">
        <v>56.109000000000002</v>
      </c>
      <c r="H23" s="16">
        <v>44.261759999999995</v>
      </c>
      <c r="I23" s="16">
        <v>50.883774000000003</v>
      </c>
      <c r="J23" s="16">
        <v>52.73091999999999</v>
      </c>
      <c r="K23" s="16">
        <v>60.536999999999999</v>
      </c>
      <c r="L23" s="16">
        <v>71.147150799999991</v>
      </c>
      <c r="M23" s="16">
        <v>71.596655999999996</v>
      </c>
      <c r="N23" s="16">
        <v>65.146349999999998</v>
      </c>
      <c r="O23" s="16">
        <v>69.808779400000006</v>
      </c>
      <c r="P23" s="16">
        <v>86.344990849999988</v>
      </c>
      <c r="Q23" s="16">
        <v>83.015000000000015</v>
      </c>
      <c r="R23" s="16">
        <v>93.36640285999998</v>
      </c>
      <c r="S23" s="17">
        <v>100.91828194</v>
      </c>
      <c r="T23" s="17">
        <v>110.48958632000002</v>
      </c>
      <c r="U23" s="16">
        <v>101</v>
      </c>
      <c r="V23" s="17">
        <v>99.05</v>
      </c>
    </row>
    <row r="24" spans="2:22" ht="23.25" customHeight="1">
      <c r="B24" s="34"/>
      <c r="C24" s="15" t="s">
        <v>68</v>
      </c>
      <c r="D24" s="16"/>
      <c r="E24" s="16"/>
      <c r="F24" s="16"/>
      <c r="G24" s="16"/>
      <c r="H24" s="16"/>
      <c r="I24" s="16"/>
      <c r="J24" s="16"/>
      <c r="K24" s="25" t="s">
        <v>69</v>
      </c>
      <c r="L24" s="25" t="s">
        <v>69</v>
      </c>
      <c r="M24" s="25" t="s">
        <v>69</v>
      </c>
      <c r="N24" s="25" t="s">
        <v>69</v>
      </c>
      <c r="O24" s="25" t="s">
        <v>69</v>
      </c>
      <c r="P24" s="25" t="s">
        <v>69</v>
      </c>
      <c r="Q24" s="25" t="s">
        <v>69</v>
      </c>
      <c r="R24" s="25" t="s">
        <v>69</v>
      </c>
      <c r="S24" s="25" t="s">
        <v>69</v>
      </c>
      <c r="T24" s="25" t="s">
        <v>69</v>
      </c>
      <c r="U24" s="25" t="s">
        <v>69</v>
      </c>
      <c r="V24" s="17">
        <v>25.18</v>
      </c>
    </row>
    <row r="25" spans="2:22" ht="23.25" customHeight="1">
      <c r="B25" s="34"/>
      <c r="C25" s="15" t="s">
        <v>22</v>
      </c>
      <c r="D25" s="16">
        <f t="shared" ref="D25:F25" si="2">SUM(D22:D23)</f>
        <v>14.709899999999999</v>
      </c>
      <c r="E25" s="16">
        <f t="shared" si="2"/>
        <v>15.096999999999998</v>
      </c>
      <c r="F25" s="16">
        <f t="shared" si="2"/>
        <v>18.955400000000001</v>
      </c>
      <c r="G25" s="16">
        <v>197.31400000000002</v>
      </c>
      <c r="H25" s="16">
        <v>167.19467000000003</v>
      </c>
      <c r="I25" s="16">
        <v>217.25751999999994</v>
      </c>
      <c r="J25" s="16">
        <v>217.59371999999996</v>
      </c>
      <c r="K25" s="16">
        <v>222.58199999999999</v>
      </c>
      <c r="L25" s="16">
        <v>242.59915079999999</v>
      </c>
      <c r="M25" s="16">
        <v>241.72811717000002</v>
      </c>
      <c r="N25" s="16">
        <v>225.67348899999999</v>
      </c>
      <c r="O25" s="16">
        <v>258.9986634</v>
      </c>
      <c r="P25" s="16">
        <v>287.52884675300004</v>
      </c>
      <c r="Q25" s="16">
        <v>277.15100000000001</v>
      </c>
      <c r="R25" s="16">
        <v>287.65966876399995</v>
      </c>
      <c r="S25" s="17">
        <v>316.46913187999996</v>
      </c>
      <c r="T25" s="17">
        <v>337.29537682599994</v>
      </c>
      <c r="U25" s="16">
        <v>332</v>
      </c>
      <c r="V25" s="17">
        <v>359.13</v>
      </c>
    </row>
    <row r="26" spans="2:22" ht="23.25" customHeight="1">
      <c r="B26" s="15" t="s">
        <v>27</v>
      </c>
      <c r="C26" s="18" t="s">
        <v>20</v>
      </c>
      <c r="D26" s="16">
        <v>2.3535999999999997</v>
      </c>
      <c r="E26" s="16">
        <v>1.4436</v>
      </c>
      <c r="F26" s="16">
        <v>2.1521999999999997</v>
      </c>
      <c r="G26" s="16">
        <v>20.399000000000001</v>
      </c>
      <c r="H26" s="16">
        <v>18.884619999999998</v>
      </c>
      <c r="I26" s="16">
        <v>21.93451</v>
      </c>
      <c r="J26" s="16">
        <v>19.29242</v>
      </c>
      <c r="K26" s="16">
        <v>15.700000000000001</v>
      </c>
      <c r="L26" s="16">
        <v>19.829370000000001</v>
      </c>
      <c r="M26" s="16">
        <v>20.609110000000001</v>
      </c>
      <c r="N26" s="16">
        <v>18.218930699999998</v>
      </c>
      <c r="O26" s="16">
        <v>13.851102000000001</v>
      </c>
      <c r="P26" s="16">
        <v>19.852357129999994</v>
      </c>
      <c r="Q26" s="16">
        <v>12.386999999999999</v>
      </c>
      <c r="R26" s="16">
        <v>17.550565970000001</v>
      </c>
      <c r="S26" s="17">
        <v>19.98360765</v>
      </c>
      <c r="T26" s="17">
        <v>17.011178070000003</v>
      </c>
      <c r="U26" s="16">
        <v>25</v>
      </c>
      <c r="V26" s="17">
        <v>15.97</v>
      </c>
    </row>
    <row r="27" spans="2:22" ht="23.25" customHeight="1">
      <c r="B27" s="15" t="s">
        <v>28</v>
      </c>
      <c r="C27" s="18" t="s">
        <v>20</v>
      </c>
      <c r="D27" s="16">
        <v>0.47160000000000002</v>
      </c>
      <c r="E27" s="16">
        <v>0.47960000000000003</v>
      </c>
      <c r="F27" s="16">
        <v>0.55070000000000008</v>
      </c>
      <c r="G27" s="16">
        <v>4.4480000000000004</v>
      </c>
      <c r="H27" s="16">
        <v>3.8192200000000009</v>
      </c>
      <c r="I27" s="16">
        <v>4.41967</v>
      </c>
      <c r="J27" s="16">
        <v>4.5152999999999999</v>
      </c>
      <c r="K27" s="16">
        <v>4.4000000000000004</v>
      </c>
      <c r="L27" s="16">
        <v>4.2987009999999994</v>
      </c>
      <c r="M27" s="16">
        <v>3.8595867799999999</v>
      </c>
      <c r="N27" s="16">
        <v>3.9090470000000002</v>
      </c>
      <c r="O27" s="16">
        <v>4.4194246499999998</v>
      </c>
      <c r="P27" s="16">
        <v>4.3898612049999999</v>
      </c>
      <c r="Q27" s="16">
        <v>3.33</v>
      </c>
      <c r="R27" s="16">
        <v>3.7081258300000002</v>
      </c>
      <c r="S27" s="17">
        <v>3.4694559400000005</v>
      </c>
      <c r="T27" s="17">
        <v>3.67438894</v>
      </c>
      <c r="U27" s="16">
        <v>7</v>
      </c>
      <c r="V27" s="17">
        <v>3.97</v>
      </c>
    </row>
    <row r="28" spans="2:22" ht="23.25" customHeight="1">
      <c r="B28" s="15" t="s">
        <v>29</v>
      </c>
      <c r="C28" s="18" t="s">
        <v>21</v>
      </c>
      <c r="D28" s="16">
        <v>1.2205999999999999</v>
      </c>
      <c r="E28" s="16">
        <v>1.3279000000000001</v>
      </c>
      <c r="F28" s="16">
        <v>1.1960999999999999</v>
      </c>
      <c r="G28" s="16">
        <v>16.890999999999998</v>
      </c>
      <c r="H28" s="16">
        <v>13.546579999999999</v>
      </c>
      <c r="I28" s="16">
        <v>16.62865</v>
      </c>
      <c r="J28" s="16">
        <v>16.186500000000002</v>
      </c>
      <c r="K28" s="16">
        <v>17.5</v>
      </c>
      <c r="L28" s="16">
        <v>18.3065484</v>
      </c>
      <c r="M28" s="16">
        <v>16.12933</v>
      </c>
      <c r="N28" s="16">
        <v>14.375137000000002</v>
      </c>
      <c r="O28" s="16">
        <v>17.474547319999999</v>
      </c>
      <c r="P28" s="16">
        <v>17.808130900000002</v>
      </c>
      <c r="Q28" s="16">
        <v>16.331</v>
      </c>
      <c r="R28" s="16">
        <v>17.218330439999999</v>
      </c>
      <c r="S28" s="17">
        <v>16.563390858309997</v>
      </c>
      <c r="T28" s="17">
        <v>13.713581079999999</v>
      </c>
      <c r="U28" s="16">
        <v>22.5</v>
      </c>
      <c r="V28" s="17">
        <v>16.87</v>
      </c>
    </row>
    <row r="29" spans="2:22" ht="23.25" customHeight="1">
      <c r="B29" s="35" t="s">
        <v>74</v>
      </c>
      <c r="C29" s="18" t="s">
        <v>20</v>
      </c>
      <c r="D29" s="16">
        <f t="shared" ref="D29:U29" si="3">D15+D19+D26+D27</f>
        <v>14.580800000000002</v>
      </c>
      <c r="E29" s="16">
        <f t="shared" si="3"/>
        <v>14.053700000000001</v>
      </c>
      <c r="F29" s="16">
        <f t="shared" si="3"/>
        <v>16.7879</v>
      </c>
      <c r="G29" s="16">
        <f t="shared" si="3"/>
        <v>144.23700000000002</v>
      </c>
      <c r="H29" s="16">
        <f t="shared" si="3"/>
        <v>115.40028999999998</v>
      </c>
      <c r="I29" s="16">
        <f t="shared" si="3"/>
        <v>164.44474399999999</v>
      </c>
      <c r="J29" s="16">
        <f t="shared" si="3"/>
        <v>159.49791500000001</v>
      </c>
      <c r="K29" s="16">
        <f t="shared" si="3"/>
        <v>135.9</v>
      </c>
      <c r="L29" s="16">
        <f t="shared" si="3"/>
        <v>140.55439259402985</v>
      </c>
      <c r="M29" s="16">
        <f t="shared" si="3"/>
        <v>139.31198078</v>
      </c>
      <c r="N29" s="16">
        <f t="shared" si="3"/>
        <v>120.95721331099998</v>
      </c>
      <c r="O29" s="16">
        <f t="shared" si="3"/>
        <v>135.21274265</v>
      </c>
      <c r="P29" s="16">
        <f t="shared" si="3"/>
        <v>139.06876418499999</v>
      </c>
      <c r="Q29" s="16">
        <f t="shared" si="3"/>
        <v>119.70700000000001</v>
      </c>
      <c r="R29" s="16">
        <f t="shared" si="3"/>
        <v>141.85438382000001</v>
      </c>
      <c r="S29" s="16">
        <f t="shared" si="3"/>
        <v>151.94815661000001</v>
      </c>
      <c r="T29" s="16">
        <f t="shared" si="3"/>
        <v>134.47377470999999</v>
      </c>
      <c r="U29" s="16">
        <f t="shared" si="3"/>
        <v>175</v>
      </c>
      <c r="V29" s="16">
        <f>V15+V19+V26+V27</f>
        <v>137.48000000000002</v>
      </c>
    </row>
    <row r="30" spans="2:22" ht="23.25" customHeight="1">
      <c r="B30" s="36"/>
      <c r="C30" s="18" t="s">
        <v>30</v>
      </c>
      <c r="D30" s="16">
        <f t="shared" ref="D30:U30" si="4">SUM(D16)</f>
        <v>3.5579999999999998</v>
      </c>
      <c r="E30" s="16">
        <f t="shared" si="4"/>
        <v>3.444</v>
      </c>
      <c r="F30" s="16">
        <f t="shared" si="4"/>
        <v>3.8109999999999999</v>
      </c>
      <c r="G30" s="16">
        <f t="shared" si="4"/>
        <v>41.936999999999998</v>
      </c>
      <c r="H30" s="16">
        <f t="shared" si="4"/>
        <v>39.349699999999999</v>
      </c>
      <c r="I30" s="16">
        <f t="shared" si="4"/>
        <v>35.64</v>
      </c>
      <c r="J30" s="16">
        <f t="shared" si="4"/>
        <v>26.861530000000002</v>
      </c>
      <c r="K30" s="16">
        <f t="shared" si="4"/>
        <v>24.4</v>
      </c>
      <c r="L30" s="16">
        <f t="shared" si="4"/>
        <v>31.492634400000004</v>
      </c>
      <c r="M30" s="16">
        <f t="shared" si="4"/>
        <v>31.4513398</v>
      </c>
      <c r="N30" s="16">
        <f t="shared" si="4"/>
        <v>24.217262000000002</v>
      </c>
      <c r="O30" s="16">
        <f t="shared" si="4"/>
        <v>26.035432000000004</v>
      </c>
      <c r="P30" s="16">
        <f t="shared" si="4"/>
        <v>25.295769199999999</v>
      </c>
      <c r="Q30" s="16">
        <f t="shared" si="4"/>
        <v>17.399999999999999</v>
      </c>
      <c r="R30" s="16">
        <f t="shared" si="4"/>
        <v>30.751346749999996</v>
      </c>
      <c r="S30" s="16">
        <f t="shared" si="4"/>
        <v>28.257344459999999</v>
      </c>
      <c r="T30" s="16">
        <f t="shared" si="4"/>
        <v>25.523776700000003</v>
      </c>
      <c r="U30" s="16">
        <f t="shared" si="4"/>
        <v>30</v>
      </c>
      <c r="V30" s="16">
        <f>SUM(V16)</f>
        <v>24.8</v>
      </c>
    </row>
    <row r="31" spans="2:22" ht="23.25" customHeight="1">
      <c r="B31" s="36"/>
      <c r="C31" s="15" t="s">
        <v>68</v>
      </c>
      <c r="D31" s="16"/>
      <c r="E31" s="16"/>
      <c r="F31" s="16"/>
      <c r="G31" s="16"/>
      <c r="H31" s="16"/>
      <c r="I31" s="16"/>
      <c r="J31" s="16"/>
      <c r="K31" s="25" t="s">
        <v>69</v>
      </c>
      <c r="L31" s="25" t="s">
        <v>69</v>
      </c>
      <c r="M31" s="25" t="s">
        <v>69</v>
      </c>
      <c r="N31" s="25" t="s">
        <v>69</v>
      </c>
      <c r="O31" s="25" t="s">
        <v>69</v>
      </c>
      <c r="P31" s="25" t="s">
        <v>69</v>
      </c>
      <c r="Q31" s="25" t="s">
        <v>69</v>
      </c>
      <c r="R31" s="25" t="s">
        <v>69</v>
      </c>
      <c r="S31" s="25" t="s">
        <v>69</v>
      </c>
      <c r="T31" s="25" t="s">
        <v>69</v>
      </c>
      <c r="U31" s="25" t="s">
        <v>69</v>
      </c>
      <c r="V31" s="16">
        <f>V17+V20</f>
        <v>9.2100000000000009</v>
      </c>
    </row>
    <row r="32" spans="2:22" ht="23.25" customHeight="1">
      <c r="B32" s="37"/>
      <c r="C32" s="18" t="s">
        <v>22</v>
      </c>
      <c r="D32" s="16">
        <f t="shared" ref="D32:O32" si="5">SUM(D29:D30)</f>
        <v>18.138800000000003</v>
      </c>
      <c r="E32" s="16">
        <f t="shared" si="5"/>
        <v>17.497700000000002</v>
      </c>
      <c r="F32" s="16">
        <f t="shared" si="5"/>
        <v>20.5989</v>
      </c>
      <c r="G32" s="16">
        <f t="shared" si="5"/>
        <v>186.17400000000004</v>
      </c>
      <c r="H32" s="16">
        <f t="shared" si="5"/>
        <v>154.74998999999997</v>
      </c>
      <c r="I32" s="16">
        <f t="shared" si="5"/>
        <v>200.084744</v>
      </c>
      <c r="J32" s="16">
        <f t="shared" si="5"/>
        <v>186.35944499999999</v>
      </c>
      <c r="K32" s="16">
        <f t="shared" si="5"/>
        <v>160.30000000000001</v>
      </c>
      <c r="L32" s="16">
        <f t="shared" si="5"/>
        <v>172.04702699402986</v>
      </c>
      <c r="M32" s="16">
        <f t="shared" si="5"/>
        <v>170.76332058</v>
      </c>
      <c r="N32" s="16">
        <f t="shared" si="5"/>
        <v>145.17447531099998</v>
      </c>
      <c r="O32" s="16">
        <f t="shared" si="5"/>
        <v>161.24817465000001</v>
      </c>
      <c r="P32" s="16">
        <f t="shared" ref="P32:R32" si="6">SUM(P29:P30)</f>
        <v>164.36453338499999</v>
      </c>
      <c r="Q32" s="16">
        <f t="shared" si="6"/>
        <v>137.107</v>
      </c>
      <c r="R32" s="16">
        <f t="shared" si="6"/>
        <v>172.60573056999999</v>
      </c>
      <c r="S32" s="16">
        <f t="shared" ref="S32:U32" si="7">SUM(S29:S30)</f>
        <v>180.20550107000003</v>
      </c>
      <c r="T32" s="16">
        <f t="shared" ref="T32" si="8">SUM(T29:T30)</f>
        <v>159.99755141</v>
      </c>
      <c r="U32" s="16">
        <f t="shared" si="7"/>
        <v>205</v>
      </c>
      <c r="V32" s="16">
        <f>SUM(V29:V31)</f>
        <v>171.49000000000004</v>
      </c>
    </row>
    <row r="33" spans="2:22" ht="23.25" customHeight="1">
      <c r="B33" s="34" t="s">
        <v>31</v>
      </c>
      <c r="C33" s="15" t="s">
        <v>20</v>
      </c>
      <c r="D33" s="16">
        <f t="shared" ref="D33:U33" si="9">SUM(D29,D22)</f>
        <v>26.736699999999999</v>
      </c>
      <c r="E33" s="16">
        <f t="shared" si="9"/>
        <v>25.61</v>
      </c>
      <c r="F33" s="16">
        <f t="shared" si="9"/>
        <v>31.894600000000001</v>
      </c>
      <c r="G33" s="16">
        <f t="shared" si="9"/>
        <v>285.44200000000001</v>
      </c>
      <c r="H33" s="16">
        <f t="shared" si="9"/>
        <v>238.33320000000003</v>
      </c>
      <c r="I33" s="16">
        <f t="shared" si="9"/>
        <v>330.81848999999988</v>
      </c>
      <c r="J33" s="16">
        <f t="shared" si="9"/>
        <v>324.36071499999997</v>
      </c>
      <c r="K33" s="16">
        <f t="shared" si="9"/>
        <v>297.94499999999999</v>
      </c>
      <c r="L33" s="16">
        <f t="shared" si="9"/>
        <v>312.00639259402988</v>
      </c>
      <c r="M33" s="16">
        <f t="shared" si="9"/>
        <v>309.44344195000002</v>
      </c>
      <c r="N33" s="16">
        <f t="shared" si="9"/>
        <v>281.48435231099995</v>
      </c>
      <c r="O33" s="16">
        <f t="shared" si="9"/>
        <v>324.40262665</v>
      </c>
      <c r="P33" s="16">
        <f t="shared" si="9"/>
        <v>340.25262008800007</v>
      </c>
      <c r="Q33" s="16">
        <f t="shared" si="9"/>
        <v>313.84300000000002</v>
      </c>
      <c r="R33" s="16">
        <f t="shared" si="9"/>
        <v>336.14764972399996</v>
      </c>
      <c r="S33" s="16">
        <f t="shared" si="9"/>
        <v>367.49900654999999</v>
      </c>
      <c r="T33" s="16">
        <f t="shared" si="9"/>
        <v>361.27956521599998</v>
      </c>
      <c r="U33" s="16">
        <f t="shared" si="9"/>
        <v>406</v>
      </c>
      <c r="V33" s="16">
        <v>372.37</v>
      </c>
    </row>
    <row r="34" spans="2:22" ht="23.25" customHeight="1">
      <c r="B34" s="34"/>
      <c r="C34" s="15" t="s">
        <v>21</v>
      </c>
      <c r="D34" s="16">
        <f t="shared" ref="D34:U34" si="10">SUM(D23,D28,D30)</f>
        <v>7.3325999999999993</v>
      </c>
      <c r="E34" s="16">
        <f t="shared" si="10"/>
        <v>8.3125999999999998</v>
      </c>
      <c r="F34" s="16">
        <f t="shared" si="10"/>
        <v>8.8558000000000003</v>
      </c>
      <c r="G34" s="16">
        <f t="shared" si="10"/>
        <v>114.937</v>
      </c>
      <c r="H34" s="16">
        <f t="shared" si="10"/>
        <v>97.15804</v>
      </c>
      <c r="I34" s="16">
        <f t="shared" si="10"/>
        <v>103.15242400000001</v>
      </c>
      <c r="J34" s="16">
        <f t="shared" si="10"/>
        <v>95.778949999999995</v>
      </c>
      <c r="K34" s="16">
        <f t="shared" si="10"/>
        <v>102.43700000000001</v>
      </c>
      <c r="L34" s="16">
        <f t="shared" si="10"/>
        <v>120.94633359999999</v>
      </c>
      <c r="M34" s="16">
        <f t="shared" si="10"/>
        <v>119.17732579999999</v>
      </c>
      <c r="N34" s="16">
        <f t="shared" si="10"/>
        <v>103.73874900000001</v>
      </c>
      <c r="O34" s="16">
        <f t="shared" si="10"/>
        <v>113.31875872000001</v>
      </c>
      <c r="P34" s="16">
        <f t="shared" si="10"/>
        <v>129.44889094999999</v>
      </c>
      <c r="Q34" s="16">
        <f t="shared" si="10"/>
        <v>116.74600000000001</v>
      </c>
      <c r="R34" s="16">
        <f t="shared" si="10"/>
        <v>141.33608004999996</v>
      </c>
      <c r="S34" s="16">
        <f t="shared" si="10"/>
        <v>145.73901725831001</v>
      </c>
      <c r="T34" s="16">
        <f t="shared" si="10"/>
        <v>149.72694410000003</v>
      </c>
      <c r="U34" s="16">
        <f t="shared" si="10"/>
        <v>153.5</v>
      </c>
      <c r="V34" s="16">
        <v>140.72</v>
      </c>
    </row>
    <row r="35" spans="2:22" ht="23.25" customHeight="1">
      <c r="B35" s="34"/>
      <c r="C35" s="15" t="s">
        <v>68</v>
      </c>
      <c r="D35" s="16"/>
      <c r="E35" s="16"/>
      <c r="F35" s="16"/>
      <c r="G35" s="16"/>
      <c r="H35" s="16"/>
      <c r="I35" s="16"/>
      <c r="J35" s="16"/>
      <c r="K35" s="25" t="s">
        <v>69</v>
      </c>
      <c r="L35" s="25" t="s">
        <v>69</v>
      </c>
      <c r="M35" s="25" t="s">
        <v>69</v>
      </c>
      <c r="N35" s="25" t="s">
        <v>69</v>
      </c>
      <c r="O35" s="25" t="s">
        <v>69</v>
      </c>
      <c r="P35" s="25" t="s">
        <v>69</v>
      </c>
      <c r="Q35" s="25" t="s">
        <v>69</v>
      </c>
      <c r="R35" s="25" t="s">
        <v>69</v>
      </c>
      <c r="S35" s="25" t="s">
        <v>69</v>
      </c>
      <c r="T35" s="25" t="s">
        <v>69</v>
      </c>
      <c r="U35" s="25" t="s">
        <v>69</v>
      </c>
      <c r="V35" s="16">
        <v>34.39</v>
      </c>
    </row>
    <row r="36" spans="2:22" ht="23.25" customHeight="1">
      <c r="B36" s="34"/>
      <c r="C36" s="20" t="s">
        <v>22</v>
      </c>
      <c r="D36" s="21">
        <f>SUM(D33:D34)</f>
        <v>34.069299999999998</v>
      </c>
      <c r="E36" s="21">
        <f>SUM(E33:E34)</f>
        <v>33.922600000000003</v>
      </c>
      <c r="F36" s="21">
        <f>SUM(F33:F34)</f>
        <v>40.750399999999999</v>
      </c>
      <c r="G36" s="21">
        <f>SUM(G33:G34)</f>
        <v>400.37900000000002</v>
      </c>
      <c r="H36" s="21">
        <f t="shared" ref="H36:R36" si="11">SUM(H33:H34)</f>
        <v>335.49124000000006</v>
      </c>
      <c r="I36" s="21">
        <f t="shared" si="11"/>
        <v>433.97091399999988</v>
      </c>
      <c r="J36" s="21">
        <f t="shared" si="11"/>
        <v>420.13966499999998</v>
      </c>
      <c r="K36" s="21">
        <f t="shared" si="11"/>
        <v>400.38200000000001</v>
      </c>
      <c r="L36" s="21">
        <f t="shared" si="11"/>
        <v>432.95272619402988</v>
      </c>
      <c r="M36" s="21">
        <f t="shared" si="11"/>
        <v>428.62076775000003</v>
      </c>
      <c r="N36" s="21">
        <f t="shared" si="11"/>
        <v>385.22310131099994</v>
      </c>
      <c r="O36" s="21">
        <f t="shared" si="11"/>
        <v>437.72138537000001</v>
      </c>
      <c r="P36" s="21">
        <f t="shared" si="11"/>
        <v>469.70151103800004</v>
      </c>
      <c r="Q36" s="21">
        <f t="shared" si="11"/>
        <v>430.58900000000006</v>
      </c>
      <c r="R36" s="21">
        <f t="shared" si="11"/>
        <v>477.48372977399993</v>
      </c>
      <c r="S36" s="21">
        <f>SUM(S33:S34)</f>
        <v>513.23802380831</v>
      </c>
      <c r="T36" s="21">
        <f>SUM(T33:T34)</f>
        <v>511.00650931600001</v>
      </c>
      <c r="U36" s="21">
        <f t="shared" ref="U36" si="12">SUM(U33:U34)</f>
        <v>559.5</v>
      </c>
      <c r="V36" s="21">
        <v>547.48</v>
      </c>
    </row>
    <row r="37" spans="2:22" ht="23.25" customHeight="1">
      <c r="B37" s="34" t="s">
        <v>32</v>
      </c>
      <c r="C37" s="15" t="s">
        <v>20</v>
      </c>
      <c r="D37" s="16">
        <f t="shared" ref="D37:U37" si="13">SUM(D33,D10)</f>
        <v>105.00859999999999</v>
      </c>
      <c r="E37" s="16">
        <f t="shared" si="13"/>
        <v>105.78079999999999</v>
      </c>
      <c r="F37" s="16">
        <f t="shared" si="13"/>
        <v>114.554</v>
      </c>
      <c r="G37" s="16">
        <f t="shared" si="13"/>
        <v>1134.5239999999999</v>
      </c>
      <c r="H37" s="16">
        <f t="shared" si="13"/>
        <v>997.49829999999997</v>
      </c>
      <c r="I37" s="16">
        <f t="shared" si="13"/>
        <v>1137.3309014102492</v>
      </c>
      <c r="J37" s="16">
        <f t="shared" si="13"/>
        <v>1252.167715</v>
      </c>
      <c r="K37" s="16">
        <f t="shared" si="13"/>
        <v>1221.5309999999999</v>
      </c>
      <c r="L37" s="16">
        <f t="shared" si="13"/>
        <v>1226.9739968499173</v>
      </c>
      <c r="M37" s="16">
        <f t="shared" si="13"/>
        <v>1223.3588872680002</v>
      </c>
      <c r="N37" s="16">
        <f t="shared" si="13"/>
        <v>1195.6122394804825</v>
      </c>
      <c r="O37" s="16">
        <f t="shared" si="13"/>
        <v>1287.4305480191667</v>
      </c>
      <c r="P37" s="16">
        <f t="shared" si="13"/>
        <v>1311.6042481122668</v>
      </c>
      <c r="Q37" s="16">
        <f t="shared" si="13"/>
        <v>1334.2430000000002</v>
      </c>
      <c r="R37" s="16">
        <f t="shared" si="13"/>
        <v>1358.9127090921224</v>
      </c>
      <c r="S37" s="16">
        <f t="shared" si="13"/>
        <v>1419.5803667849441</v>
      </c>
      <c r="T37" s="16">
        <f t="shared" si="13"/>
        <v>1471.2874288693008</v>
      </c>
      <c r="U37" s="16">
        <f t="shared" si="13"/>
        <v>1526</v>
      </c>
      <c r="V37" s="16">
        <f>V33+V10</f>
        <v>1472.69</v>
      </c>
    </row>
    <row r="38" spans="2:22" ht="23.25" customHeight="1">
      <c r="B38" s="34"/>
      <c r="C38" s="15" t="s">
        <v>21</v>
      </c>
      <c r="D38" s="16">
        <f t="shared" ref="D38:U38" si="14">SUM(D34,D11,D14)</f>
        <v>90.208600000000004</v>
      </c>
      <c r="E38" s="16">
        <f t="shared" si="14"/>
        <v>97.303799999999995</v>
      </c>
      <c r="F38" s="16">
        <f t="shared" si="14"/>
        <v>101.45949999999999</v>
      </c>
      <c r="G38" s="16">
        <f t="shared" si="14"/>
        <v>1064.4739999999999</v>
      </c>
      <c r="H38" s="16">
        <f t="shared" si="14"/>
        <v>1036.9575300000001</v>
      </c>
      <c r="I38" s="16">
        <f t="shared" si="14"/>
        <v>1125.1777349999998</v>
      </c>
      <c r="J38" s="16">
        <f t="shared" si="14"/>
        <v>1169.8035790000001</v>
      </c>
      <c r="K38" s="16">
        <f t="shared" si="14"/>
        <v>1166.2670000000001</v>
      </c>
      <c r="L38" s="16">
        <f t="shared" si="14"/>
        <v>1230.9341755516025</v>
      </c>
      <c r="M38" s="16">
        <f t="shared" si="14"/>
        <v>1125.3478098380001</v>
      </c>
      <c r="N38" s="16">
        <f t="shared" si="14"/>
        <v>1156.5680742500001</v>
      </c>
      <c r="O38" s="16">
        <f t="shared" si="14"/>
        <v>1232.3774917033334</v>
      </c>
      <c r="P38" s="16">
        <f t="shared" si="14"/>
        <v>1284.3685602119801</v>
      </c>
      <c r="Q38" s="16">
        <f t="shared" si="14"/>
        <v>1297.1458</v>
      </c>
      <c r="R38" s="16">
        <f t="shared" si="14"/>
        <v>1385.8793606111053</v>
      </c>
      <c r="S38" s="16">
        <f t="shared" si="14"/>
        <v>1433.205798460315</v>
      </c>
      <c r="T38" s="16">
        <f t="shared" si="14"/>
        <v>1411.8539638572449</v>
      </c>
      <c r="U38" s="16">
        <f t="shared" si="14"/>
        <v>1458.5</v>
      </c>
      <c r="V38" s="16">
        <f>V34+V11+V14</f>
        <v>1427.0985000000001</v>
      </c>
    </row>
    <row r="39" spans="2:22" ht="23.25" customHeight="1">
      <c r="B39" s="34"/>
      <c r="C39" s="15" t="s">
        <v>68</v>
      </c>
      <c r="D39" s="16"/>
      <c r="E39" s="16"/>
      <c r="F39" s="16"/>
      <c r="G39" s="16"/>
      <c r="H39" s="16"/>
      <c r="I39" s="16"/>
      <c r="J39" s="16"/>
      <c r="K39" s="25" t="s">
        <v>69</v>
      </c>
      <c r="L39" s="25" t="s">
        <v>69</v>
      </c>
      <c r="M39" s="25" t="s">
        <v>69</v>
      </c>
      <c r="N39" s="25" t="s">
        <v>69</v>
      </c>
      <c r="O39" s="25" t="s">
        <v>69</v>
      </c>
      <c r="P39" s="25" t="s">
        <v>69</v>
      </c>
      <c r="Q39" s="25" t="s">
        <v>69</v>
      </c>
      <c r="R39" s="25" t="s">
        <v>69</v>
      </c>
      <c r="S39" s="25" t="s">
        <v>69</v>
      </c>
      <c r="T39" s="25" t="s">
        <v>69</v>
      </c>
      <c r="U39" s="25" t="s">
        <v>69</v>
      </c>
      <c r="V39" s="16">
        <v>130.53</v>
      </c>
    </row>
    <row r="40" spans="2:22" ht="23.25" customHeight="1">
      <c r="B40" s="34"/>
      <c r="C40" s="20" t="s">
        <v>22</v>
      </c>
      <c r="D40" s="21">
        <f t="shared" ref="D40:O40" si="15">SUM(D37:D38)</f>
        <v>195.21719999999999</v>
      </c>
      <c r="E40" s="21">
        <f t="shared" si="15"/>
        <v>203.08459999999997</v>
      </c>
      <c r="F40" s="21">
        <f t="shared" si="15"/>
        <v>216.01349999999999</v>
      </c>
      <c r="G40" s="21">
        <f t="shared" si="15"/>
        <v>2198.9979999999996</v>
      </c>
      <c r="H40" s="21">
        <f t="shared" si="15"/>
        <v>2034.4558300000001</v>
      </c>
      <c r="I40" s="21">
        <f t="shared" si="15"/>
        <v>2262.508636410249</v>
      </c>
      <c r="J40" s="21">
        <f t="shared" si="15"/>
        <v>2421.9712939999999</v>
      </c>
      <c r="K40" s="21">
        <f t="shared" si="15"/>
        <v>2387.7979999999998</v>
      </c>
      <c r="L40" s="21">
        <f t="shared" si="15"/>
        <v>2457.9081724015196</v>
      </c>
      <c r="M40" s="21">
        <f t="shared" si="15"/>
        <v>2348.7066971060003</v>
      </c>
      <c r="N40" s="21">
        <f t="shared" si="15"/>
        <v>2352.1803137304823</v>
      </c>
      <c r="O40" s="21">
        <f t="shared" si="15"/>
        <v>2519.8080397225003</v>
      </c>
      <c r="P40" s="21">
        <f t="shared" ref="P40:R40" si="16">SUM(P37:P38)</f>
        <v>2595.9728083242471</v>
      </c>
      <c r="Q40" s="21">
        <f t="shared" si="16"/>
        <v>2631.3888000000002</v>
      </c>
      <c r="R40" s="21">
        <f t="shared" si="16"/>
        <v>2744.7920697032278</v>
      </c>
      <c r="S40" s="21">
        <f>SUM(S37:S38)</f>
        <v>2852.7861652452593</v>
      </c>
      <c r="T40" s="21">
        <f>SUM(T37:T38)</f>
        <v>2883.1413927265457</v>
      </c>
      <c r="U40" s="21">
        <f t="shared" ref="U40" si="17">SUM(U37:U38)</f>
        <v>2984.5</v>
      </c>
      <c r="V40" s="21">
        <f>SUM(V37:V39)</f>
        <v>3030.3185000000003</v>
      </c>
    </row>
    <row r="41" spans="2:22" ht="23.25" customHeight="1">
      <c r="B41" s="15" t="s">
        <v>33</v>
      </c>
      <c r="C41" s="18" t="s">
        <v>20</v>
      </c>
      <c r="D41" s="16">
        <v>2.738</v>
      </c>
      <c r="E41" s="16">
        <v>2.3140999999999998</v>
      </c>
      <c r="F41" s="16">
        <v>3.0759400000000001</v>
      </c>
      <c r="G41" s="16">
        <v>22.654999999999998</v>
      </c>
      <c r="H41" s="16">
        <v>24.645520000000012</v>
      </c>
      <c r="I41" s="16">
        <v>28.6112</v>
      </c>
      <c r="J41" s="16">
        <v>26.540459999999996</v>
      </c>
      <c r="K41" s="16">
        <v>30.2</v>
      </c>
      <c r="L41" s="16">
        <v>31.743989999999993</v>
      </c>
      <c r="M41" s="16">
        <v>28.073312000000001</v>
      </c>
      <c r="N41" s="16">
        <v>25.609604999999998</v>
      </c>
      <c r="O41" s="16">
        <v>48.73240539999999</v>
      </c>
      <c r="P41" s="16">
        <v>42.898223730000005</v>
      </c>
      <c r="Q41" s="16">
        <v>33.153999999999996</v>
      </c>
      <c r="R41" s="16">
        <v>38.917393869999998</v>
      </c>
      <c r="S41" s="17">
        <v>43.158972464000016</v>
      </c>
      <c r="T41" s="17">
        <v>42.201919930000003</v>
      </c>
      <c r="U41" s="16">
        <v>45.5</v>
      </c>
      <c r="V41" s="17">
        <v>34.299999999999997</v>
      </c>
    </row>
    <row r="42" spans="2:22" ht="23.25" customHeight="1">
      <c r="B42" s="15" t="s">
        <v>34</v>
      </c>
      <c r="C42" s="18" t="s">
        <v>21</v>
      </c>
      <c r="D42" s="16">
        <v>5.5998999999999999</v>
      </c>
      <c r="E42" s="16">
        <v>6.3336999999999994</v>
      </c>
      <c r="F42" s="16">
        <v>5.7486000000000006</v>
      </c>
      <c r="G42" s="16">
        <v>70.602000000000004</v>
      </c>
      <c r="H42" s="16">
        <v>74.759029999999996</v>
      </c>
      <c r="I42" s="16">
        <v>82.210909999999984</v>
      </c>
      <c r="J42" s="16">
        <v>77.023240000000015</v>
      </c>
      <c r="K42" s="16">
        <v>88.3</v>
      </c>
      <c r="L42" s="16">
        <v>95.263054000000011</v>
      </c>
      <c r="M42" s="16">
        <v>73.323759999999993</v>
      </c>
      <c r="N42" s="16">
        <v>70.575986</v>
      </c>
      <c r="O42" s="16">
        <v>93.775574079999998</v>
      </c>
      <c r="P42" s="16">
        <v>113.79189123999996</v>
      </c>
      <c r="Q42" s="16">
        <v>99.38000000000001</v>
      </c>
      <c r="R42" s="16">
        <v>110.78495179999999</v>
      </c>
      <c r="S42" s="17">
        <v>119.1117723</v>
      </c>
      <c r="T42" s="17">
        <v>135.43632661999999</v>
      </c>
      <c r="U42" s="16">
        <v>135</v>
      </c>
      <c r="V42" s="17">
        <v>135.43</v>
      </c>
    </row>
    <row r="43" spans="2:22" ht="23.25" customHeight="1">
      <c r="B43" s="34" t="s">
        <v>35</v>
      </c>
      <c r="C43" s="15" t="s">
        <v>20</v>
      </c>
      <c r="D43" s="16">
        <v>0.89580000000000015</v>
      </c>
      <c r="E43" s="16">
        <v>0.94230000000000003</v>
      </c>
      <c r="F43" s="16">
        <v>1.1203999999999998</v>
      </c>
      <c r="G43" s="16">
        <v>8.4411249999999978</v>
      </c>
      <c r="H43" s="16">
        <v>8.1081823193871525</v>
      </c>
      <c r="I43" s="16">
        <v>13.97365302062463</v>
      </c>
      <c r="J43" s="16">
        <v>12.339</v>
      </c>
      <c r="K43" s="16">
        <v>15.023</v>
      </c>
      <c r="L43" s="16">
        <v>11.505770000000002</v>
      </c>
      <c r="M43" s="16">
        <v>12.823480000000004</v>
      </c>
      <c r="N43" s="16">
        <v>12.494970299999997</v>
      </c>
      <c r="O43" s="16">
        <v>21.764179999999985</v>
      </c>
      <c r="P43" s="16">
        <v>27.512416120000005</v>
      </c>
      <c r="Q43" s="16">
        <v>23.626000000000001</v>
      </c>
      <c r="R43" s="16">
        <v>13.29638823</v>
      </c>
      <c r="S43" s="17">
        <v>15.065869109999996</v>
      </c>
      <c r="T43" s="17">
        <v>18.651336999999998</v>
      </c>
      <c r="U43" s="16">
        <v>27</v>
      </c>
      <c r="V43" s="17">
        <v>18.059999999999999</v>
      </c>
    </row>
    <row r="44" spans="2:22" ht="23.25" customHeight="1">
      <c r="B44" s="34"/>
      <c r="C44" s="15" t="s">
        <v>21</v>
      </c>
      <c r="D44" s="16">
        <v>0.34920000000000001</v>
      </c>
      <c r="E44" s="16">
        <v>0.50030000000000008</v>
      </c>
      <c r="F44" s="16">
        <v>0.33670000000000005</v>
      </c>
      <c r="G44" s="16">
        <v>3.306</v>
      </c>
      <c r="H44" s="16">
        <v>4.2497074750830572</v>
      </c>
      <c r="I44" s="16">
        <v>3.6225799999999997</v>
      </c>
      <c r="J44" s="16">
        <v>5.3220000000000001</v>
      </c>
      <c r="K44" s="16">
        <v>4.6999999999999993</v>
      </c>
      <c r="L44" s="16">
        <v>5.4961699999999993</v>
      </c>
      <c r="M44" s="16">
        <v>6.7872200000000005</v>
      </c>
      <c r="N44" s="16">
        <v>6.9579000000000013</v>
      </c>
      <c r="O44" s="16">
        <v>6.5547369799999995</v>
      </c>
      <c r="P44" s="16">
        <v>7.4118198260000003</v>
      </c>
      <c r="Q44" s="16">
        <v>6.9740000000000002</v>
      </c>
      <c r="R44" s="16">
        <v>7.5163635070000012</v>
      </c>
      <c r="S44" s="17">
        <v>7.2299188250000013</v>
      </c>
      <c r="T44" s="17">
        <v>9.1079130900000003</v>
      </c>
      <c r="U44" s="16">
        <v>10</v>
      </c>
      <c r="V44" s="17">
        <v>5.41</v>
      </c>
    </row>
    <row r="45" spans="2:22" ht="23.25" customHeight="1">
      <c r="B45" s="34"/>
      <c r="C45" s="15" t="s">
        <v>68</v>
      </c>
      <c r="D45" s="16"/>
      <c r="E45" s="16"/>
      <c r="F45" s="16"/>
      <c r="G45" s="16"/>
      <c r="H45" s="16"/>
      <c r="I45" s="16"/>
      <c r="J45" s="16"/>
      <c r="K45" s="25" t="s">
        <v>69</v>
      </c>
      <c r="L45" s="25" t="s">
        <v>69</v>
      </c>
      <c r="M45" s="25" t="s">
        <v>69</v>
      </c>
      <c r="N45" s="25" t="s">
        <v>69</v>
      </c>
      <c r="O45" s="25" t="s">
        <v>69</v>
      </c>
      <c r="P45" s="25" t="s">
        <v>69</v>
      </c>
      <c r="Q45" s="25" t="s">
        <v>69</v>
      </c>
      <c r="R45" s="25" t="s">
        <v>69</v>
      </c>
      <c r="S45" s="25" t="s">
        <v>69</v>
      </c>
      <c r="T45" s="25" t="s">
        <v>69</v>
      </c>
      <c r="U45" s="25" t="s">
        <v>69</v>
      </c>
      <c r="V45" s="17">
        <v>2.64</v>
      </c>
    </row>
    <row r="46" spans="2:22" ht="23.25" customHeight="1">
      <c r="B46" s="34"/>
      <c r="C46" s="15" t="s">
        <v>22</v>
      </c>
      <c r="D46" s="16">
        <f t="shared" ref="D46:F46" si="18">SUM(D43:D44)</f>
        <v>1.2450000000000001</v>
      </c>
      <c r="E46" s="16">
        <f t="shared" si="18"/>
        <v>1.4426000000000001</v>
      </c>
      <c r="F46" s="16">
        <f t="shared" si="18"/>
        <v>1.4570999999999998</v>
      </c>
      <c r="G46" s="16">
        <v>11.747124999999999</v>
      </c>
      <c r="H46" s="16">
        <v>12.357889794470209</v>
      </c>
      <c r="I46" s="16">
        <v>17.596233020624631</v>
      </c>
      <c r="J46" s="16">
        <v>17.661000000000001</v>
      </c>
      <c r="K46" s="16">
        <v>19.722999999999999</v>
      </c>
      <c r="L46" s="16">
        <v>17.001940000000001</v>
      </c>
      <c r="M46" s="16">
        <v>19.610700000000001</v>
      </c>
      <c r="N46" s="16">
        <v>19.452870299999997</v>
      </c>
      <c r="O46" s="16">
        <v>28.31891697999999</v>
      </c>
      <c r="P46" s="16">
        <v>34.924235946000003</v>
      </c>
      <c r="Q46" s="16">
        <v>30.6</v>
      </c>
      <c r="R46" s="16">
        <v>20.812751736999999</v>
      </c>
      <c r="S46" s="17">
        <v>22.295787935</v>
      </c>
      <c r="T46" s="17">
        <v>27.759250089999995</v>
      </c>
      <c r="U46" s="16">
        <v>37</v>
      </c>
      <c r="V46" s="17">
        <v>26.12</v>
      </c>
    </row>
    <row r="47" spans="2:22" ht="23.25" customHeight="1">
      <c r="B47" s="34" t="s">
        <v>36</v>
      </c>
      <c r="C47" s="15" t="s">
        <v>20</v>
      </c>
      <c r="D47" s="16">
        <v>0.68669999999999998</v>
      </c>
      <c r="E47" s="16">
        <v>0.83499999999999996</v>
      </c>
      <c r="F47" s="16">
        <v>1.2514000000000001</v>
      </c>
      <c r="G47" s="16">
        <v>7.7892857142857119</v>
      </c>
      <c r="H47" s="16">
        <v>4.4363783877430754</v>
      </c>
      <c r="I47" s="16">
        <v>15.331992412492635</v>
      </c>
      <c r="J47" s="16">
        <v>12.392999999999999</v>
      </c>
      <c r="K47" s="16">
        <v>7.9</v>
      </c>
      <c r="L47" s="16">
        <v>9.5689299999999982</v>
      </c>
      <c r="M47" s="16">
        <v>8.671050000000001</v>
      </c>
      <c r="N47" s="16">
        <v>9.9956060000000004</v>
      </c>
      <c r="O47" s="16">
        <v>16.431840000000001</v>
      </c>
      <c r="P47" s="16">
        <v>14.332262890000001</v>
      </c>
      <c r="Q47" s="16">
        <v>17.841999999999999</v>
      </c>
      <c r="R47" s="16">
        <v>18.262322650000002</v>
      </c>
      <c r="S47" s="17">
        <v>19.963998119999999</v>
      </c>
      <c r="T47" s="17">
        <v>14.803080600000001</v>
      </c>
      <c r="U47" s="16">
        <v>25</v>
      </c>
      <c r="V47" s="17">
        <v>17.170000000000002</v>
      </c>
    </row>
    <row r="48" spans="2:22" ht="23.25" customHeight="1">
      <c r="B48" s="34"/>
      <c r="C48" s="15" t="s">
        <v>21</v>
      </c>
      <c r="D48" s="16">
        <v>0.2596</v>
      </c>
      <c r="E48" s="16">
        <v>0.28029999999999994</v>
      </c>
      <c r="F48" s="16">
        <v>0.27129999999999999</v>
      </c>
      <c r="G48" s="16">
        <v>2.5569999999999999</v>
      </c>
      <c r="H48" s="16">
        <v>2.4867568327796237</v>
      </c>
      <c r="I48" s="16">
        <v>2.6702666666666666</v>
      </c>
      <c r="J48" s="16">
        <v>3.952</v>
      </c>
      <c r="K48" s="16">
        <v>4</v>
      </c>
      <c r="L48" s="16">
        <v>6.4829899999999991</v>
      </c>
      <c r="M48" s="16">
        <v>6.3634030000000008</v>
      </c>
      <c r="N48" s="16">
        <v>5.9331180000000003</v>
      </c>
      <c r="O48" s="16">
        <v>5.2217939999999992</v>
      </c>
      <c r="P48" s="16">
        <v>5.8995610199999993</v>
      </c>
      <c r="Q48" s="16">
        <v>6.7119999999999997</v>
      </c>
      <c r="R48" s="16">
        <v>6.8263952449999987</v>
      </c>
      <c r="S48" s="17">
        <v>10.88953339</v>
      </c>
      <c r="T48" s="17">
        <v>16.855219917999996</v>
      </c>
      <c r="U48" s="16">
        <v>15</v>
      </c>
      <c r="V48" s="17">
        <v>1.03</v>
      </c>
    </row>
    <row r="49" spans="1:23" ht="23.25" customHeight="1">
      <c r="B49" s="34"/>
      <c r="C49" s="15" t="s">
        <v>68</v>
      </c>
      <c r="D49" s="16"/>
      <c r="E49" s="16"/>
      <c r="F49" s="16"/>
      <c r="G49" s="16"/>
      <c r="H49" s="16"/>
      <c r="I49" s="16"/>
      <c r="J49" s="16"/>
      <c r="K49" s="25" t="s">
        <v>69</v>
      </c>
      <c r="L49" s="25" t="s">
        <v>69</v>
      </c>
      <c r="M49" s="25" t="s">
        <v>69</v>
      </c>
      <c r="N49" s="25" t="s">
        <v>69</v>
      </c>
      <c r="O49" s="25" t="s">
        <v>69</v>
      </c>
      <c r="P49" s="25" t="s">
        <v>69</v>
      </c>
      <c r="Q49" s="25" t="s">
        <v>69</v>
      </c>
      <c r="R49" s="25" t="s">
        <v>69</v>
      </c>
      <c r="S49" s="25" t="s">
        <v>69</v>
      </c>
      <c r="T49" s="25" t="s">
        <v>69</v>
      </c>
      <c r="U49" s="25" t="s">
        <v>69</v>
      </c>
      <c r="V49" s="17">
        <v>19.190000000000001</v>
      </c>
    </row>
    <row r="50" spans="1:23" ht="23.25" customHeight="1">
      <c r="B50" s="34"/>
      <c r="C50" s="15" t="s">
        <v>22</v>
      </c>
      <c r="D50" s="16">
        <f t="shared" ref="D50:F50" si="19">SUM(D47:D48)</f>
        <v>0.94629999999999992</v>
      </c>
      <c r="E50" s="16">
        <f t="shared" si="19"/>
        <v>1.1153</v>
      </c>
      <c r="F50" s="16">
        <f t="shared" si="19"/>
        <v>1.5226999999999999</v>
      </c>
      <c r="G50" s="16">
        <v>10.346285714285713</v>
      </c>
      <c r="H50" s="16">
        <v>6.923135220522699</v>
      </c>
      <c r="I50" s="16">
        <v>18.002259079159302</v>
      </c>
      <c r="J50" s="16">
        <v>16.344999999999999</v>
      </c>
      <c r="K50" s="16">
        <v>11.899999999999999</v>
      </c>
      <c r="L50" s="16">
        <v>16.051919999999996</v>
      </c>
      <c r="M50" s="16">
        <v>15.034453000000001</v>
      </c>
      <c r="N50" s="16">
        <v>15.928724000000001</v>
      </c>
      <c r="O50" s="16">
        <v>21.653634000000004</v>
      </c>
      <c r="P50" s="16">
        <v>20.231823909999996</v>
      </c>
      <c r="Q50" s="16">
        <v>24.554000000000002</v>
      </c>
      <c r="R50" s="16">
        <v>25.088717895000002</v>
      </c>
      <c r="S50" s="17">
        <v>30.85353151</v>
      </c>
      <c r="T50" s="17">
        <v>31.658300517999997</v>
      </c>
      <c r="U50" s="16">
        <v>40</v>
      </c>
      <c r="V50" s="17">
        <v>37.4</v>
      </c>
    </row>
    <row r="51" spans="1:23" ht="23.25" customHeight="1">
      <c r="B51" s="15" t="s">
        <v>37</v>
      </c>
      <c r="C51" s="15" t="s">
        <v>21</v>
      </c>
      <c r="D51" s="16">
        <v>0.94630000000000003</v>
      </c>
      <c r="E51" s="16">
        <v>0.91320000000000001</v>
      </c>
      <c r="F51" s="16">
        <v>0.81159999999999988</v>
      </c>
      <c r="G51" s="16">
        <v>9.5329999999999977</v>
      </c>
      <c r="H51" s="16">
        <v>10.316177308970097</v>
      </c>
      <c r="I51" s="16">
        <v>9.4380533333333343</v>
      </c>
      <c r="J51" s="16">
        <v>10.586661894382862</v>
      </c>
      <c r="K51" s="16">
        <v>11.340100039133127</v>
      </c>
      <c r="L51" s="16">
        <v>10.174799999999999</v>
      </c>
      <c r="M51" s="16">
        <v>10.351402414193455</v>
      </c>
      <c r="N51" s="16">
        <v>9.7594700000000003</v>
      </c>
      <c r="O51" s="16">
        <v>12.238469976541497</v>
      </c>
      <c r="P51" s="16">
        <v>16.218132180000001</v>
      </c>
      <c r="Q51" s="16">
        <v>12.278</v>
      </c>
      <c r="R51" s="16">
        <v>11.030326719999998</v>
      </c>
      <c r="S51" s="17">
        <v>14.938545779999997</v>
      </c>
      <c r="T51" s="17">
        <v>12.688308900000003</v>
      </c>
      <c r="U51" s="24" t="s">
        <v>66</v>
      </c>
      <c r="V51" s="17">
        <v>15.8</v>
      </c>
    </row>
    <row r="52" spans="1:23" ht="23.25" customHeight="1">
      <c r="B52" s="19" t="s">
        <v>38</v>
      </c>
      <c r="C52" s="18" t="s">
        <v>20</v>
      </c>
      <c r="D52" s="16">
        <v>0.54430000000000001</v>
      </c>
      <c r="E52" s="16">
        <v>0.70401999999999954</v>
      </c>
      <c r="F52" s="16">
        <v>0.95550000000000002</v>
      </c>
      <c r="G52" s="16">
        <v>7.9763636363636419</v>
      </c>
      <c r="H52" s="16">
        <v>4.85193929286977</v>
      </c>
      <c r="I52" s="16">
        <v>13.28416456688274</v>
      </c>
      <c r="J52" s="16">
        <v>9.3079499999999999</v>
      </c>
      <c r="K52" s="16">
        <v>6.0510000000000002</v>
      </c>
      <c r="L52" s="16">
        <v>7.149</v>
      </c>
      <c r="M52" s="16">
        <v>7.7590000000000003</v>
      </c>
      <c r="N52" s="16">
        <v>7.2022690000000003</v>
      </c>
      <c r="O52" s="16">
        <v>8.9168153200000013</v>
      </c>
      <c r="P52" s="16">
        <v>8.3147339999999996</v>
      </c>
      <c r="Q52" s="16">
        <v>6.2910000000000004</v>
      </c>
      <c r="R52" s="16">
        <v>8.7328481799999995</v>
      </c>
      <c r="S52" s="17">
        <v>7.9934019999999997</v>
      </c>
      <c r="T52" s="17">
        <v>6.6939650000000022</v>
      </c>
      <c r="U52" s="16">
        <v>8</v>
      </c>
      <c r="V52" s="17">
        <v>8.92</v>
      </c>
    </row>
    <row r="53" spans="1:23" ht="23.25" customHeight="1">
      <c r="B53" s="19" t="s">
        <v>39</v>
      </c>
      <c r="C53" s="18" t="s">
        <v>21</v>
      </c>
      <c r="D53" s="16">
        <v>1.3645999999999998</v>
      </c>
      <c r="E53" s="16">
        <v>1.3745999999999994</v>
      </c>
      <c r="F53" s="16">
        <v>1.1901000000000002</v>
      </c>
      <c r="G53" s="16">
        <v>12.804</v>
      </c>
      <c r="H53" s="16">
        <v>12.764198383167219</v>
      </c>
      <c r="I53" s="16">
        <v>13.266634999999997</v>
      </c>
      <c r="J53" s="16">
        <v>13.426927137875195</v>
      </c>
      <c r="K53" s="16">
        <v>15.911</v>
      </c>
      <c r="L53" s="16">
        <v>15.182</v>
      </c>
      <c r="M53" s="16">
        <v>17.388919511658706</v>
      </c>
      <c r="N53" s="16">
        <v>14.706</v>
      </c>
      <c r="O53" s="16">
        <v>17.675496823458495</v>
      </c>
      <c r="P53" s="16">
        <v>17.783154</v>
      </c>
      <c r="Q53" s="16">
        <v>14.500999999999999</v>
      </c>
      <c r="R53" s="16">
        <v>14.885460000000002</v>
      </c>
      <c r="S53" s="17">
        <v>16.27918</v>
      </c>
      <c r="T53" s="17">
        <v>16.578848000000001</v>
      </c>
      <c r="U53" s="16">
        <v>30</v>
      </c>
      <c r="V53" s="17">
        <v>17.03</v>
      </c>
    </row>
    <row r="54" spans="1:23" ht="23.25" customHeight="1">
      <c r="B54" s="34" t="s">
        <v>40</v>
      </c>
      <c r="C54" s="15" t="s">
        <v>20</v>
      </c>
      <c r="D54" s="16">
        <f t="shared" ref="D54:P54" si="20">D41+D43+D47+D52</f>
        <v>4.8647999999999998</v>
      </c>
      <c r="E54" s="16">
        <f t="shared" si="20"/>
        <v>4.79542</v>
      </c>
      <c r="F54" s="16">
        <f t="shared" si="20"/>
        <v>6.4032400000000003</v>
      </c>
      <c r="G54" s="16">
        <f t="shared" si="20"/>
        <v>46.861774350649348</v>
      </c>
      <c r="H54" s="16">
        <f t="shared" si="20"/>
        <v>42.042020000000015</v>
      </c>
      <c r="I54" s="16">
        <f t="shared" si="20"/>
        <v>71.201009999999997</v>
      </c>
      <c r="J54" s="16">
        <f t="shared" si="20"/>
        <v>60.580409999999993</v>
      </c>
      <c r="K54" s="16">
        <f>K41+K43+K47+K52</f>
        <v>59.173999999999999</v>
      </c>
      <c r="L54" s="16">
        <f t="shared" si="20"/>
        <v>59.96768999999999</v>
      </c>
      <c r="M54" s="16">
        <f t="shared" si="20"/>
        <v>57.326842000000006</v>
      </c>
      <c r="N54" s="16">
        <f t="shared" si="20"/>
        <v>55.302450299999997</v>
      </c>
      <c r="O54" s="16">
        <f t="shared" si="20"/>
        <v>95.845240719999978</v>
      </c>
      <c r="P54" s="16">
        <f t="shared" si="20"/>
        <v>93.057636740000007</v>
      </c>
      <c r="Q54" s="16">
        <f t="shared" ref="Q54:R54" si="21">Q41+Q43+Q47+Q52</f>
        <v>80.912999999999997</v>
      </c>
      <c r="R54" s="16">
        <f t="shared" si="21"/>
        <v>79.208952929999995</v>
      </c>
      <c r="S54" s="16">
        <f>S41+S43+S47+S52</f>
        <v>86.182241694000012</v>
      </c>
      <c r="T54" s="16">
        <f>T41+T43+T47+T52</f>
        <v>82.350302530000008</v>
      </c>
      <c r="U54" s="16">
        <f t="shared" ref="U54" si="22">U41+U43+U47+U52</f>
        <v>105.5</v>
      </c>
      <c r="V54" s="16">
        <v>78.47</v>
      </c>
    </row>
    <row r="55" spans="1:23" ht="23.25" customHeight="1">
      <c r="B55" s="34"/>
      <c r="C55" s="15" t="s">
        <v>21</v>
      </c>
      <c r="D55" s="16">
        <f t="shared" ref="D55:P55" si="23">D42+D44+D48+D53+D51</f>
        <v>8.5196000000000005</v>
      </c>
      <c r="E55" s="16">
        <f t="shared" si="23"/>
        <v>9.402099999999999</v>
      </c>
      <c r="F55" s="16">
        <f t="shared" si="23"/>
        <v>8.3583000000000016</v>
      </c>
      <c r="G55" s="16">
        <f t="shared" si="23"/>
        <v>98.802000000000007</v>
      </c>
      <c r="H55" s="16">
        <f t="shared" si="23"/>
        <v>104.57586999999999</v>
      </c>
      <c r="I55" s="16">
        <f t="shared" si="23"/>
        <v>111.20844499999997</v>
      </c>
      <c r="J55" s="16">
        <f t="shared" si="23"/>
        <v>110.31082903225807</v>
      </c>
      <c r="K55" s="16">
        <f t="shared" si="23"/>
        <v>124.25110003913312</v>
      </c>
      <c r="L55" s="16">
        <f t="shared" si="23"/>
        <v>132.59901400000001</v>
      </c>
      <c r="M55" s="16">
        <f t="shared" si="23"/>
        <v>114.21470492585216</v>
      </c>
      <c r="N55" s="16">
        <f t="shared" si="23"/>
        <v>107.93247400000001</v>
      </c>
      <c r="O55" s="16">
        <f t="shared" si="23"/>
        <v>135.46607186</v>
      </c>
      <c r="P55" s="16">
        <f t="shared" si="23"/>
        <v>161.10455826599994</v>
      </c>
      <c r="Q55" s="16">
        <f t="shared" ref="Q55:R55" si="24">Q42+Q44+Q48+Q53+Q51</f>
        <v>139.84500000000003</v>
      </c>
      <c r="R55" s="16">
        <f t="shared" si="24"/>
        <v>151.043497272</v>
      </c>
      <c r="S55" s="16">
        <f t="shared" ref="S55:T55" si="25">S42+S44+S48+S53+S51</f>
        <v>168.448950295</v>
      </c>
      <c r="T55" s="16">
        <f t="shared" si="25"/>
        <v>190.66661652799999</v>
      </c>
      <c r="U55" s="16">
        <f>U42+U44+U48+U53</f>
        <v>190</v>
      </c>
      <c r="V55" s="16">
        <v>174.72</v>
      </c>
    </row>
    <row r="56" spans="1:23" ht="23.25" customHeight="1">
      <c r="B56" s="34"/>
      <c r="C56" s="15" t="s">
        <v>68</v>
      </c>
      <c r="D56" s="16"/>
      <c r="E56" s="16"/>
      <c r="F56" s="16"/>
      <c r="G56" s="16"/>
      <c r="H56" s="16"/>
      <c r="I56" s="16"/>
      <c r="J56" s="16"/>
      <c r="K56" s="25" t="s">
        <v>69</v>
      </c>
      <c r="L56" s="25" t="s">
        <v>69</v>
      </c>
      <c r="M56" s="25" t="s">
        <v>69</v>
      </c>
      <c r="N56" s="25" t="s">
        <v>69</v>
      </c>
      <c r="O56" s="25" t="s">
        <v>69</v>
      </c>
      <c r="P56" s="25" t="s">
        <v>69</v>
      </c>
      <c r="Q56" s="25" t="s">
        <v>69</v>
      </c>
      <c r="R56" s="25" t="s">
        <v>69</v>
      </c>
      <c r="S56" s="25" t="s">
        <v>69</v>
      </c>
      <c r="T56" s="25" t="s">
        <v>69</v>
      </c>
      <c r="U56" s="25" t="s">
        <v>69</v>
      </c>
      <c r="V56" s="16">
        <v>21.83</v>
      </c>
    </row>
    <row r="57" spans="1:23" ht="23.25" customHeight="1">
      <c r="B57" s="34"/>
      <c r="C57" s="20" t="s">
        <v>22</v>
      </c>
      <c r="D57" s="21">
        <f t="shared" ref="D57:P57" si="26">D54+D55</f>
        <v>13.384399999999999</v>
      </c>
      <c r="E57" s="21">
        <f t="shared" si="26"/>
        <v>14.197519999999999</v>
      </c>
      <c r="F57" s="21">
        <f t="shared" si="26"/>
        <v>14.761540000000002</v>
      </c>
      <c r="G57" s="21">
        <f t="shared" si="26"/>
        <v>145.66377435064936</v>
      </c>
      <c r="H57" s="21">
        <f t="shared" si="26"/>
        <v>146.61789000000002</v>
      </c>
      <c r="I57" s="21">
        <f t="shared" si="26"/>
        <v>182.40945499999998</v>
      </c>
      <c r="J57" s="21">
        <f t="shared" si="26"/>
        <v>170.89123903225806</v>
      </c>
      <c r="K57" s="21">
        <f t="shared" si="26"/>
        <v>183.42510003913313</v>
      </c>
      <c r="L57" s="21">
        <f t="shared" si="26"/>
        <v>192.56670400000002</v>
      </c>
      <c r="M57" s="21">
        <f t="shared" si="26"/>
        <v>171.54154692585217</v>
      </c>
      <c r="N57" s="21">
        <f t="shared" si="26"/>
        <v>163.23492430000002</v>
      </c>
      <c r="O57" s="21">
        <f t="shared" si="26"/>
        <v>231.31131257999999</v>
      </c>
      <c r="P57" s="21">
        <f t="shared" si="26"/>
        <v>254.16219500599993</v>
      </c>
      <c r="Q57" s="21">
        <f t="shared" ref="Q57:R57" si="27">Q54+Q55</f>
        <v>220.75800000000004</v>
      </c>
      <c r="R57" s="21">
        <f t="shared" si="27"/>
        <v>230.25245020199998</v>
      </c>
      <c r="S57" s="21">
        <f t="shared" ref="S57:T57" si="28">S54+S55</f>
        <v>254.631191989</v>
      </c>
      <c r="T57" s="21">
        <f t="shared" si="28"/>
        <v>273.01691905799998</v>
      </c>
      <c r="U57" s="21">
        <f>U54+U55</f>
        <v>295.5</v>
      </c>
      <c r="V57" s="21">
        <v>275.04000000000002</v>
      </c>
    </row>
    <row r="58" spans="1:23" ht="23.25" customHeight="1">
      <c r="B58" s="38" t="s">
        <v>41</v>
      </c>
      <c r="C58" s="15" t="s">
        <v>20</v>
      </c>
      <c r="D58" s="16">
        <f t="shared" ref="D58:P58" si="29">D54+D37</f>
        <v>109.87339999999999</v>
      </c>
      <c r="E58" s="16">
        <f t="shared" si="29"/>
        <v>110.57621999999998</v>
      </c>
      <c r="F58" s="16">
        <f t="shared" si="29"/>
        <v>120.95724</v>
      </c>
      <c r="G58" s="16">
        <f t="shared" si="29"/>
        <v>1181.3857743506492</v>
      </c>
      <c r="H58" s="16">
        <f t="shared" si="29"/>
        <v>1039.5403200000001</v>
      </c>
      <c r="I58" s="16">
        <f t="shared" si="29"/>
        <v>1208.5319114102492</v>
      </c>
      <c r="J58" s="16">
        <f t="shared" si="29"/>
        <v>1312.7481250000001</v>
      </c>
      <c r="K58" s="16">
        <f t="shared" si="29"/>
        <v>1280.7049999999999</v>
      </c>
      <c r="L58" s="16">
        <f t="shared" si="29"/>
        <v>1286.9416868499172</v>
      </c>
      <c r="M58" s="16">
        <f t="shared" si="29"/>
        <v>1280.6857292680002</v>
      </c>
      <c r="N58" s="16">
        <f t="shared" si="29"/>
        <v>1250.9146897804824</v>
      </c>
      <c r="O58" s="16">
        <f t="shared" si="29"/>
        <v>1383.2757887391667</v>
      </c>
      <c r="P58" s="16">
        <f t="shared" si="29"/>
        <v>1404.6618848522667</v>
      </c>
      <c r="Q58" s="16">
        <f t="shared" ref="Q58:R58" si="30">Q54+Q37</f>
        <v>1415.1560000000002</v>
      </c>
      <c r="R58" s="16">
        <f t="shared" si="30"/>
        <v>1438.1216620221223</v>
      </c>
      <c r="S58" s="16">
        <f t="shared" ref="S58:U58" si="31">S54+S37</f>
        <v>1505.762608478944</v>
      </c>
      <c r="T58" s="16">
        <f t="shared" ref="T58" si="32">T54+T37</f>
        <v>1553.6377313993007</v>
      </c>
      <c r="U58" s="16">
        <f t="shared" si="31"/>
        <v>1631.5</v>
      </c>
      <c r="V58" s="16">
        <f>V37+V54</f>
        <v>1551.16</v>
      </c>
    </row>
    <row r="59" spans="1:23" ht="23.25" customHeight="1">
      <c r="B59" s="44"/>
      <c r="C59" s="15" t="s">
        <v>21</v>
      </c>
      <c r="D59" s="16">
        <f t="shared" ref="D59:P59" si="33">D55+D38</f>
        <v>98.728200000000001</v>
      </c>
      <c r="E59" s="16">
        <f t="shared" si="33"/>
        <v>106.7059</v>
      </c>
      <c r="F59" s="16">
        <f t="shared" si="33"/>
        <v>109.81779999999999</v>
      </c>
      <c r="G59" s="16">
        <f t="shared" si="33"/>
        <v>1163.2759999999998</v>
      </c>
      <c r="H59" s="16">
        <f t="shared" si="33"/>
        <v>1141.5334</v>
      </c>
      <c r="I59" s="16">
        <f t="shared" si="33"/>
        <v>1236.3861799999997</v>
      </c>
      <c r="J59" s="16">
        <f t="shared" si="33"/>
        <v>1280.1144080322581</v>
      </c>
      <c r="K59" s="16">
        <f t="shared" si="33"/>
        <v>1290.5181000391331</v>
      </c>
      <c r="L59" s="16">
        <f t="shared" si="33"/>
        <v>1363.5331895516024</v>
      </c>
      <c r="M59" s="16">
        <f t="shared" si="33"/>
        <v>1239.5625147638523</v>
      </c>
      <c r="N59" s="16">
        <f t="shared" si="33"/>
        <v>1264.5005482500001</v>
      </c>
      <c r="O59" s="16">
        <f t="shared" si="33"/>
        <v>1367.8435635633334</v>
      </c>
      <c r="P59" s="16">
        <f t="shared" si="33"/>
        <v>1445.4731184779801</v>
      </c>
      <c r="Q59" s="16">
        <f t="shared" ref="Q59:R59" si="34">Q55+Q38</f>
        <v>1436.9908</v>
      </c>
      <c r="R59" s="16">
        <f t="shared" si="34"/>
        <v>1536.9228578831053</v>
      </c>
      <c r="S59" s="16">
        <f t="shared" ref="S59:U59" si="35">S55+S38</f>
        <v>1601.654748755315</v>
      </c>
      <c r="T59" s="16">
        <f t="shared" si="35"/>
        <v>1602.520580385245</v>
      </c>
      <c r="U59" s="16">
        <f t="shared" si="35"/>
        <v>1648.5</v>
      </c>
      <c r="V59" s="16">
        <f>V38+V55</f>
        <v>1601.8185000000001</v>
      </c>
    </row>
    <row r="60" spans="1:23" ht="23.25" customHeight="1">
      <c r="B60" s="44"/>
      <c r="C60" s="15" t="s">
        <v>68</v>
      </c>
      <c r="D60" s="16"/>
      <c r="E60" s="16"/>
      <c r="F60" s="16"/>
      <c r="G60" s="16"/>
      <c r="H60" s="16"/>
      <c r="I60" s="16"/>
      <c r="J60" s="16"/>
      <c r="K60" s="25" t="s">
        <v>69</v>
      </c>
      <c r="L60" s="25" t="s">
        <v>69</v>
      </c>
      <c r="M60" s="25" t="s">
        <v>69</v>
      </c>
      <c r="N60" s="25" t="s">
        <v>69</v>
      </c>
      <c r="O60" s="25" t="s">
        <v>69</v>
      </c>
      <c r="P60" s="25" t="s">
        <v>69</v>
      </c>
      <c r="Q60" s="25" t="s">
        <v>69</v>
      </c>
      <c r="R60" s="25" t="s">
        <v>69</v>
      </c>
      <c r="S60" s="25" t="s">
        <v>69</v>
      </c>
      <c r="T60" s="25" t="s">
        <v>69</v>
      </c>
      <c r="U60" s="25" t="s">
        <v>69</v>
      </c>
      <c r="V60" s="16">
        <f>V39+V56</f>
        <v>152.36000000000001</v>
      </c>
    </row>
    <row r="61" spans="1:23" s="10" customFormat="1" ht="23.25" customHeight="1">
      <c r="B61" s="44"/>
      <c r="C61" s="20" t="s">
        <v>22</v>
      </c>
      <c r="D61" s="21">
        <f t="shared" ref="D61:P61" si="36">D58+D59</f>
        <v>208.60159999999999</v>
      </c>
      <c r="E61" s="21">
        <f t="shared" si="36"/>
        <v>217.28211999999996</v>
      </c>
      <c r="F61" s="21">
        <f t="shared" si="36"/>
        <v>230.77503999999999</v>
      </c>
      <c r="G61" s="21">
        <f t="shared" si="36"/>
        <v>2344.661774350649</v>
      </c>
      <c r="H61" s="21">
        <f t="shared" si="36"/>
        <v>2181.0737200000003</v>
      </c>
      <c r="I61" s="21">
        <f t="shared" si="36"/>
        <v>2444.918091410249</v>
      </c>
      <c r="J61" s="21">
        <f t="shared" si="36"/>
        <v>2592.8625330322584</v>
      </c>
      <c r="K61" s="21">
        <f t="shared" si="36"/>
        <v>2571.223100039133</v>
      </c>
      <c r="L61" s="21">
        <f t="shared" si="36"/>
        <v>2650.4748764015194</v>
      </c>
      <c r="M61" s="21">
        <f t="shared" si="36"/>
        <v>2520.2482440318527</v>
      </c>
      <c r="N61" s="21">
        <f t="shared" si="36"/>
        <v>2515.4152380304822</v>
      </c>
      <c r="O61" s="21">
        <f t="shared" si="36"/>
        <v>2751.1193523025004</v>
      </c>
      <c r="P61" s="21">
        <f t="shared" si="36"/>
        <v>2850.1350033302469</v>
      </c>
      <c r="Q61" s="21">
        <f t="shared" ref="Q61:R61" si="37">Q58+Q59</f>
        <v>2852.1468000000004</v>
      </c>
      <c r="R61" s="21">
        <f t="shared" si="37"/>
        <v>2975.0445199052274</v>
      </c>
      <c r="S61" s="21">
        <f t="shared" ref="S61:T61" si="38">S58+S59</f>
        <v>3107.4173572342588</v>
      </c>
      <c r="T61" s="21">
        <f t="shared" si="38"/>
        <v>3156.1583117845457</v>
      </c>
      <c r="U61" s="21">
        <f>U58+U59</f>
        <v>3280</v>
      </c>
      <c r="V61" s="21">
        <f>SUM(V58:V60)</f>
        <v>3305.3385000000003</v>
      </c>
      <c r="W61" s="28"/>
    </row>
    <row r="62" spans="1:23" s="10" customFormat="1" ht="21.75" customHeight="1">
      <c r="A62" s="10" t="s">
        <v>42</v>
      </c>
      <c r="B62" s="43" t="s">
        <v>65</v>
      </c>
      <c r="C62" s="4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  <c r="S62" s="12"/>
      <c r="T62" s="12"/>
      <c r="U62" s="1"/>
      <c r="V62" s="1"/>
    </row>
    <row r="63" spans="1:23" s="10" customFormat="1" ht="21.75" customHeight="1">
      <c r="B63" s="27" t="s">
        <v>72</v>
      </c>
      <c r="C63" s="27"/>
      <c r="D63" s="26"/>
      <c r="E63" s="26"/>
      <c r="F63" s="26"/>
      <c r="G63" s="26"/>
      <c r="H63" s="26"/>
      <c r="I63" s="26"/>
      <c r="J63" s="26"/>
      <c r="K63" s="26"/>
      <c r="L63" s="11"/>
      <c r="M63" s="11"/>
      <c r="N63" s="11"/>
      <c r="O63" s="11"/>
      <c r="P63" s="11"/>
      <c r="Q63" s="11"/>
      <c r="R63" s="12"/>
      <c r="S63" s="12"/>
      <c r="T63" s="12"/>
      <c r="U63" s="1"/>
      <c r="V63" s="1"/>
    </row>
    <row r="64" spans="1:23" ht="27" customHeight="1">
      <c r="B64" s="33" t="s">
        <v>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2:23" ht="27" customHeight="1">
      <c r="B65" s="33" t="s">
        <v>59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2:23" ht="27" customHeight="1">
      <c r="B66" s="33" t="s">
        <v>71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2:23" ht="21" customHeight="1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 t="s">
        <v>75</v>
      </c>
    </row>
    <row r="68" spans="2:23" ht="24" customHeight="1">
      <c r="B68" s="2"/>
      <c r="C68" s="3"/>
      <c r="D68" s="3"/>
      <c r="E68" s="3"/>
      <c r="F68" s="3"/>
      <c r="G68" s="3"/>
      <c r="H68" s="4"/>
      <c r="I68" s="3"/>
      <c r="J68" s="3"/>
      <c r="K68" s="3"/>
      <c r="L68" s="5"/>
      <c r="M68" s="6"/>
      <c r="N68" s="6"/>
      <c r="O68" s="6"/>
      <c r="S68" s="5"/>
      <c r="T68" s="5"/>
      <c r="U68" s="31" t="s">
        <v>62</v>
      </c>
      <c r="V68" s="31"/>
    </row>
    <row r="69" spans="2:23" s="9" customFormat="1" ht="27" customHeight="1">
      <c r="B69" s="29" t="s">
        <v>1</v>
      </c>
      <c r="C69" s="29" t="s">
        <v>2</v>
      </c>
      <c r="D69" s="29" t="s">
        <v>3</v>
      </c>
      <c r="E69" s="29" t="s">
        <v>4</v>
      </c>
      <c r="F69" s="29" t="s">
        <v>5</v>
      </c>
      <c r="G69" s="29" t="s">
        <v>6</v>
      </c>
      <c r="H69" s="29" t="s">
        <v>7</v>
      </c>
      <c r="I69" s="29" t="s">
        <v>8</v>
      </c>
      <c r="J69" s="29" t="s">
        <v>9</v>
      </c>
      <c r="K69" s="29" t="s">
        <v>10</v>
      </c>
      <c r="L69" s="29" t="s">
        <v>11</v>
      </c>
      <c r="M69" s="29" t="s">
        <v>12</v>
      </c>
      <c r="N69" s="29" t="s">
        <v>13</v>
      </c>
      <c r="O69" s="39" t="s">
        <v>14</v>
      </c>
      <c r="P69" s="29" t="s">
        <v>15</v>
      </c>
      <c r="Q69" s="29" t="s">
        <v>16</v>
      </c>
      <c r="R69" s="29" t="s">
        <v>17</v>
      </c>
      <c r="S69" s="29" t="s">
        <v>18</v>
      </c>
      <c r="T69" s="29" t="s">
        <v>61</v>
      </c>
      <c r="U69" s="29" t="s">
        <v>63</v>
      </c>
      <c r="V69" s="29"/>
    </row>
    <row r="70" spans="2:23" s="9" customFormat="1" ht="31.5" customHeight="1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9"/>
      <c r="P70" s="29"/>
      <c r="Q70" s="29"/>
      <c r="R70" s="29"/>
      <c r="S70" s="29"/>
      <c r="T70" s="29"/>
      <c r="U70" s="32" t="s">
        <v>60</v>
      </c>
      <c r="V70" s="32" t="s">
        <v>67</v>
      </c>
    </row>
    <row r="71" spans="2:23" s="9" customFormat="1" ht="32.25" customHeight="1">
      <c r="B71" s="29"/>
      <c r="C71" s="29"/>
      <c r="D71" s="30"/>
      <c r="E71" s="30"/>
      <c r="F71" s="30"/>
      <c r="G71" s="30"/>
      <c r="H71" s="29"/>
      <c r="I71" s="29"/>
      <c r="J71" s="29"/>
      <c r="K71" s="29"/>
      <c r="L71" s="29"/>
      <c r="M71" s="29"/>
      <c r="N71" s="29"/>
      <c r="O71" s="39"/>
      <c r="P71" s="29"/>
      <c r="Q71" s="29"/>
      <c r="R71" s="29"/>
      <c r="S71" s="29"/>
      <c r="T71" s="29"/>
      <c r="U71" s="32"/>
      <c r="V71" s="32"/>
    </row>
    <row r="72" spans="2:23" s="9" customFormat="1" ht="51" customHeight="1"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2"/>
      <c r="V72" s="32"/>
    </row>
    <row r="73" spans="2:23" ht="36" customHeight="1">
      <c r="B73" s="34" t="s">
        <v>43</v>
      </c>
      <c r="C73" s="15" t="s">
        <v>20</v>
      </c>
      <c r="D73" s="16">
        <v>62.978999999999999</v>
      </c>
      <c r="E73" s="16">
        <v>32.942</v>
      </c>
      <c r="F73" s="16">
        <v>73.624000000000009</v>
      </c>
      <c r="G73" s="16">
        <v>56.170999999999992</v>
      </c>
      <c r="H73" s="16">
        <v>38.52216</v>
      </c>
      <c r="I73" s="16">
        <v>66.427669999999992</v>
      </c>
      <c r="J73" s="16">
        <v>51.269100000000002</v>
      </c>
      <c r="K73" s="16">
        <v>31.882000000000001</v>
      </c>
      <c r="L73" s="16">
        <v>80.579610000000002</v>
      </c>
      <c r="M73" s="16">
        <v>59.305</v>
      </c>
      <c r="N73" s="16">
        <v>53.675046000000002</v>
      </c>
      <c r="O73" s="16">
        <v>60.476415000000003</v>
      </c>
      <c r="P73" s="16">
        <v>75.953594460000019</v>
      </c>
      <c r="Q73" s="16">
        <v>53.87</v>
      </c>
      <c r="R73" s="16">
        <v>83.889503030000014</v>
      </c>
      <c r="S73" s="17">
        <v>85.284106090000037</v>
      </c>
      <c r="T73" s="16">
        <v>84.343892700000012</v>
      </c>
      <c r="U73" s="16">
        <v>86.05</v>
      </c>
      <c r="V73" s="16">
        <v>84.98</v>
      </c>
    </row>
    <row r="74" spans="2:23" ht="36" customHeight="1">
      <c r="B74" s="34"/>
      <c r="C74" s="15" t="s">
        <v>21</v>
      </c>
      <c r="D74" s="16">
        <v>16.954000000000001</v>
      </c>
      <c r="E74" s="16">
        <v>15.693</v>
      </c>
      <c r="F74" s="16">
        <v>18.201000000000001</v>
      </c>
      <c r="G74" s="16">
        <v>15.51</v>
      </c>
      <c r="H74" s="16">
        <v>15.76277</v>
      </c>
      <c r="I74" s="16">
        <v>16.22015</v>
      </c>
      <c r="J74" s="16">
        <v>18.368020000000001</v>
      </c>
      <c r="K74" s="16">
        <v>15.071</v>
      </c>
      <c r="L74" s="16">
        <v>16.5594</v>
      </c>
      <c r="M74" s="16">
        <v>14.712290000000001</v>
      </c>
      <c r="N74" s="16">
        <v>13.658245999999998</v>
      </c>
      <c r="O74" s="16">
        <v>14.1389175</v>
      </c>
      <c r="P74" s="16">
        <v>16.572100689999999</v>
      </c>
      <c r="Q74" s="16">
        <v>13.401999999999999</v>
      </c>
      <c r="R74" s="16">
        <v>15.630728199999998</v>
      </c>
      <c r="S74" s="17">
        <v>17.156736540000001</v>
      </c>
      <c r="T74" s="16">
        <v>17.006047209999998</v>
      </c>
      <c r="U74" s="16">
        <v>18</v>
      </c>
      <c r="V74" s="16">
        <v>11.08</v>
      </c>
    </row>
    <row r="75" spans="2:23" ht="36" customHeight="1">
      <c r="B75" s="34"/>
      <c r="C75" s="15" t="s">
        <v>68</v>
      </c>
      <c r="D75" s="16"/>
      <c r="E75" s="16"/>
      <c r="F75" s="16"/>
      <c r="G75" s="16"/>
      <c r="H75" s="16"/>
      <c r="I75" s="16"/>
      <c r="J75" s="16"/>
      <c r="K75" s="25" t="s">
        <v>69</v>
      </c>
      <c r="L75" s="25" t="s">
        <v>69</v>
      </c>
      <c r="M75" s="25" t="s">
        <v>69</v>
      </c>
      <c r="N75" s="25" t="s">
        <v>69</v>
      </c>
      <c r="O75" s="25" t="s">
        <v>69</v>
      </c>
      <c r="P75" s="25" t="s">
        <v>69</v>
      </c>
      <c r="Q75" s="25" t="s">
        <v>69</v>
      </c>
      <c r="R75" s="25" t="s">
        <v>69</v>
      </c>
      <c r="S75" s="25" t="s">
        <v>69</v>
      </c>
      <c r="T75" s="25" t="s">
        <v>69</v>
      </c>
      <c r="U75" s="25" t="s">
        <v>69</v>
      </c>
      <c r="V75" s="16">
        <v>6.75</v>
      </c>
    </row>
    <row r="76" spans="2:23" ht="36" customHeight="1">
      <c r="B76" s="34"/>
      <c r="C76" s="15" t="s">
        <v>22</v>
      </c>
      <c r="D76" s="16">
        <f t="shared" ref="D76:O76" si="39">SUM(D73:D74)</f>
        <v>79.932999999999993</v>
      </c>
      <c r="E76" s="16">
        <f t="shared" si="39"/>
        <v>48.634999999999998</v>
      </c>
      <c r="F76" s="16">
        <f t="shared" si="39"/>
        <v>91.825000000000017</v>
      </c>
      <c r="G76" s="16">
        <f t="shared" si="39"/>
        <v>71.680999999999997</v>
      </c>
      <c r="H76" s="16">
        <f t="shared" si="39"/>
        <v>54.284930000000003</v>
      </c>
      <c r="I76" s="16">
        <f t="shared" si="39"/>
        <v>82.647819999999996</v>
      </c>
      <c r="J76" s="16">
        <f t="shared" si="39"/>
        <v>69.63712000000001</v>
      </c>
      <c r="K76" s="16">
        <f t="shared" si="39"/>
        <v>46.953000000000003</v>
      </c>
      <c r="L76" s="16">
        <f t="shared" si="39"/>
        <v>97.139009999999999</v>
      </c>
      <c r="M76" s="16">
        <f t="shared" si="39"/>
        <v>74.017290000000003</v>
      </c>
      <c r="N76" s="16">
        <f t="shared" si="39"/>
        <v>67.333292</v>
      </c>
      <c r="O76" s="16">
        <f t="shared" si="39"/>
        <v>74.615332500000008</v>
      </c>
      <c r="P76" s="16">
        <f>SUM(P73:P74)</f>
        <v>92.525695150000018</v>
      </c>
      <c r="Q76" s="16">
        <f>SUM(Q73:Q74)</f>
        <v>67.271999999999991</v>
      </c>
      <c r="R76" s="16">
        <f t="shared" ref="R76" si="40">SUM(R73:R74)</f>
        <v>99.520231230000007</v>
      </c>
      <c r="S76" s="17">
        <v>102.44084263000005</v>
      </c>
      <c r="T76" s="16">
        <v>101.34993991</v>
      </c>
      <c r="U76" s="16">
        <f t="shared" ref="U76" si="41">SUM(U73:U74)</f>
        <v>104.05</v>
      </c>
      <c r="V76" s="16">
        <v>102.82</v>
      </c>
      <c r="W76" s="8"/>
    </row>
    <row r="77" spans="2:23" ht="36" customHeight="1">
      <c r="B77" s="15" t="s">
        <v>44</v>
      </c>
      <c r="C77" s="18" t="s">
        <v>20</v>
      </c>
      <c r="D77" s="16">
        <v>9.907</v>
      </c>
      <c r="E77" s="16">
        <v>7.6230000000000011</v>
      </c>
      <c r="F77" s="16">
        <v>10.536</v>
      </c>
      <c r="G77" s="16">
        <v>11.71059</v>
      </c>
      <c r="H77" s="16">
        <v>10.089510000000001</v>
      </c>
      <c r="I77" s="16">
        <v>13.50324</v>
      </c>
      <c r="J77" s="16">
        <v>22.949099999999998</v>
      </c>
      <c r="K77" s="16">
        <v>19.64</v>
      </c>
      <c r="L77" s="16">
        <v>17.265458000000002</v>
      </c>
      <c r="M77" s="16">
        <v>18.700089999999999</v>
      </c>
      <c r="N77" s="16">
        <v>17.518145000000001</v>
      </c>
      <c r="O77" s="16">
        <v>13.764209999999999</v>
      </c>
      <c r="P77" s="16">
        <v>15.675635920000005</v>
      </c>
      <c r="Q77" s="16">
        <v>11.967000000000001</v>
      </c>
      <c r="R77" s="16">
        <v>18.420217390000005</v>
      </c>
      <c r="S77" s="17">
        <v>16.469564090000002</v>
      </c>
      <c r="T77" s="16">
        <v>16.187590909999997</v>
      </c>
      <c r="U77" s="16">
        <v>22.7</v>
      </c>
      <c r="V77" s="16">
        <v>18.7</v>
      </c>
    </row>
    <row r="78" spans="2:23" ht="36" customHeight="1">
      <c r="B78" s="40" t="s">
        <v>45</v>
      </c>
      <c r="C78" s="18" t="s">
        <v>20</v>
      </c>
      <c r="D78" s="16">
        <v>6.4110000000000014</v>
      </c>
      <c r="E78" s="16">
        <v>6.1840000000000011</v>
      </c>
      <c r="F78" s="16">
        <v>7.5689999999999991</v>
      </c>
      <c r="G78" s="16">
        <v>6.4030000000000005</v>
      </c>
      <c r="H78" s="16">
        <v>5.8841900000000003</v>
      </c>
      <c r="I78" s="16">
        <v>8.9299499999999981</v>
      </c>
      <c r="J78" s="16">
        <v>8.102640000000001</v>
      </c>
      <c r="K78" s="16">
        <v>6.85</v>
      </c>
      <c r="L78" s="16">
        <v>7.1458249999999994</v>
      </c>
      <c r="M78" s="16">
        <v>8.2782130000000009</v>
      </c>
      <c r="N78" s="16">
        <v>8.5006520000000005</v>
      </c>
      <c r="O78" s="16">
        <v>7.4703034999999991</v>
      </c>
      <c r="P78" s="16">
        <v>7.5542534819</v>
      </c>
      <c r="Q78" s="16">
        <v>6.8929999999999998</v>
      </c>
      <c r="R78" s="16">
        <v>6.5750404900000001</v>
      </c>
      <c r="S78" s="17">
        <v>8.1681336599999987</v>
      </c>
      <c r="T78" s="16">
        <v>7.88744113</v>
      </c>
      <c r="U78" s="16">
        <v>10</v>
      </c>
      <c r="V78" s="16">
        <v>3.63</v>
      </c>
    </row>
    <row r="79" spans="2:23" ht="36" customHeight="1">
      <c r="B79" s="41"/>
      <c r="C79" s="18" t="s">
        <v>21</v>
      </c>
      <c r="D79" s="16"/>
      <c r="E79" s="16"/>
      <c r="F79" s="16"/>
      <c r="G79" s="16"/>
      <c r="H79" s="16"/>
      <c r="I79" s="16"/>
      <c r="J79" s="16"/>
      <c r="K79" s="25" t="s">
        <v>69</v>
      </c>
      <c r="L79" s="25" t="s">
        <v>69</v>
      </c>
      <c r="M79" s="25" t="s">
        <v>69</v>
      </c>
      <c r="N79" s="25" t="s">
        <v>69</v>
      </c>
      <c r="O79" s="25" t="s">
        <v>69</v>
      </c>
      <c r="P79" s="25" t="s">
        <v>69</v>
      </c>
      <c r="Q79" s="25" t="s">
        <v>69</v>
      </c>
      <c r="R79" s="25" t="s">
        <v>69</v>
      </c>
      <c r="S79" s="25" t="s">
        <v>69</v>
      </c>
      <c r="T79" s="25" t="s">
        <v>69</v>
      </c>
      <c r="U79" s="25" t="s">
        <v>69</v>
      </c>
      <c r="V79" s="16">
        <v>0.26</v>
      </c>
    </row>
    <row r="80" spans="2:23" ht="36" customHeight="1">
      <c r="B80" s="41"/>
      <c r="C80" s="18" t="s">
        <v>68</v>
      </c>
      <c r="D80" s="16"/>
      <c r="E80" s="16"/>
      <c r="F80" s="16"/>
      <c r="G80" s="16"/>
      <c r="H80" s="16"/>
      <c r="I80" s="16"/>
      <c r="J80" s="16"/>
      <c r="K80" s="25" t="s">
        <v>69</v>
      </c>
      <c r="L80" s="25" t="s">
        <v>69</v>
      </c>
      <c r="M80" s="25" t="s">
        <v>69</v>
      </c>
      <c r="N80" s="25" t="s">
        <v>69</v>
      </c>
      <c r="O80" s="25" t="s">
        <v>69</v>
      </c>
      <c r="P80" s="25" t="s">
        <v>69</v>
      </c>
      <c r="Q80" s="25" t="s">
        <v>69</v>
      </c>
      <c r="R80" s="25" t="s">
        <v>69</v>
      </c>
      <c r="S80" s="25" t="s">
        <v>69</v>
      </c>
      <c r="T80" s="25" t="s">
        <v>69</v>
      </c>
      <c r="U80" s="25" t="s">
        <v>69</v>
      </c>
      <c r="V80" s="16">
        <v>3.6</v>
      </c>
    </row>
    <row r="81" spans="2:23" ht="36" customHeight="1">
      <c r="B81" s="42"/>
      <c r="C81" s="18" t="s">
        <v>22</v>
      </c>
      <c r="D81" s="16"/>
      <c r="E81" s="16"/>
      <c r="F81" s="16"/>
      <c r="G81" s="16"/>
      <c r="H81" s="16"/>
      <c r="I81" s="16"/>
      <c r="J81" s="16"/>
      <c r="K81" s="16">
        <v>6.85</v>
      </c>
      <c r="L81" s="16">
        <v>7.1458249999999994</v>
      </c>
      <c r="M81" s="16">
        <v>8.2782130000000009</v>
      </c>
      <c r="N81" s="16">
        <v>8.5006520000000005</v>
      </c>
      <c r="O81" s="16">
        <v>7.4703034999999991</v>
      </c>
      <c r="P81" s="16">
        <v>7.5542534819</v>
      </c>
      <c r="Q81" s="16">
        <v>6.8929999999999998</v>
      </c>
      <c r="R81" s="16">
        <v>6.5750404900000001</v>
      </c>
      <c r="S81" s="17">
        <v>8.1681336599999987</v>
      </c>
      <c r="T81" s="16">
        <v>7.88744113</v>
      </c>
      <c r="U81" s="16">
        <v>10</v>
      </c>
      <c r="V81" s="16">
        <v>7.5</v>
      </c>
    </row>
    <row r="82" spans="2:23" ht="36" customHeight="1">
      <c r="B82" s="15" t="s">
        <v>46</v>
      </c>
      <c r="C82" s="18" t="s">
        <v>20</v>
      </c>
      <c r="D82" s="16">
        <v>1.0799999999999998</v>
      </c>
      <c r="E82" s="16">
        <v>1.2090000000000001</v>
      </c>
      <c r="F82" s="16">
        <v>1.095</v>
      </c>
      <c r="G82" s="16">
        <v>1.1698</v>
      </c>
      <c r="H82" s="16">
        <v>0.99936000000000003</v>
      </c>
      <c r="I82" s="16">
        <v>1.0770899999999999</v>
      </c>
      <c r="J82" s="16">
        <v>0.98084000000000005</v>
      </c>
      <c r="K82" s="16">
        <v>1.008</v>
      </c>
      <c r="L82" s="16">
        <v>0.97837999999999992</v>
      </c>
      <c r="M82" s="16">
        <v>0.76169999999999982</v>
      </c>
      <c r="N82" s="16">
        <v>0.74273</v>
      </c>
      <c r="O82" s="16">
        <v>0.85141999999999995</v>
      </c>
      <c r="P82" s="16">
        <v>0.70185242999999997</v>
      </c>
      <c r="Q82" s="16">
        <v>0.45400000000000001</v>
      </c>
      <c r="R82" s="16">
        <v>0.41321750000000007</v>
      </c>
      <c r="S82" s="17">
        <v>0.42450381999999998</v>
      </c>
      <c r="T82" s="16">
        <v>0.32805022</v>
      </c>
      <c r="U82" s="16">
        <v>1.2</v>
      </c>
      <c r="V82" s="16">
        <v>0.27</v>
      </c>
    </row>
    <row r="83" spans="2:23" ht="36" customHeight="1">
      <c r="B83" s="15" t="s">
        <v>64</v>
      </c>
      <c r="C83" s="18" t="s">
        <v>20</v>
      </c>
      <c r="D83" s="16">
        <v>82.734999999999985</v>
      </c>
      <c r="E83" s="16">
        <v>88.507999999999981</v>
      </c>
      <c r="F83" s="16">
        <v>109.682</v>
      </c>
      <c r="G83" s="16">
        <v>99.054300000000026</v>
      </c>
      <c r="H83" s="16">
        <v>99.644770000000008</v>
      </c>
      <c r="I83" s="16">
        <v>127.36397000000001</v>
      </c>
      <c r="J83" s="16">
        <v>122.13513</v>
      </c>
      <c r="K83" s="16">
        <v>146.66</v>
      </c>
      <c r="L83" s="16">
        <v>118.60838020454544</v>
      </c>
      <c r="M83" s="16">
        <v>103.73775400000001</v>
      </c>
      <c r="N83" s="16">
        <v>85.697999999999993</v>
      </c>
      <c r="O83" s="16">
        <v>131.58729999999997</v>
      </c>
      <c r="P83" s="16">
        <v>109.32972362000002</v>
      </c>
      <c r="Q83" s="16">
        <v>132.67500000000001</v>
      </c>
      <c r="R83" s="16">
        <v>112.25858031000003</v>
      </c>
      <c r="S83" s="17">
        <v>126.10296122</v>
      </c>
      <c r="T83" s="16">
        <v>129.86722387999998</v>
      </c>
      <c r="U83" s="16">
        <v>147.65</v>
      </c>
      <c r="V83" s="16">
        <v>149.76</v>
      </c>
    </row>
    <row r="84" spans="2:23" ht="36" customHeight="1">
      <c r="B84" s="34" t="s">
        <v>47</v>
      </c>
      <c r="C84" s="15" t="s">
        <v>20</v>
      </c>
      <c r="D84" s="16">
        <v>4.5579999999999998</v>
      </c>
      <c r="E84" s="16">
        <v>3.6550000000000007</v>
      </c>
      <c r="F84" s="16">
        <v>4.6280000000000001</v>
      </c>
      <c r="G84" s="16">
        <v>3.5709999999999997</v>
      </c>
      <c r="H84" s="16">
        <v>2.1443000000000003</v>
      </c>
      <c r="I84" s="16">
        <v>1.9182999999999999</v>
      </c>
      <c r="J84" s="16">
        <v>1.4738300000000002</v>
      </c>
      <c r="K84" s="16">
        <v>1.87</v>
      </c>
      <c r="L84" s="16">
        <v>1.661</v>
      </c>
      <c r="M84" s="16">
        <v>1.43</v>
      </c>
      <c r="N84" s="16">
        <v>0.84699999999999998</v>
      </c>
      <c r="O84" s="16">
        <v>1.107</v>
      </c>
      <c r="P84" s="16">
        <v>0.84752075999999998</v>
      </c>
      <c r="Q84" s="16">
        <v>0.90300000000000002</v>
      </c>
      <c r="R84" s="16">
        <v>0.91737894999999992</v>
      </c>
      <c r="S84" s="17">
        <v>0.77642984999999987</v>
      </c>
      <c r="T84" s="16">
        <v>1.1070629000000001</v>
      </c>
      <c r="U84" s="16">
        <v>1.3</v>
      </c>
      <c r="V84" s="16">
        <v>2.04</v>
      </c>
    </row>
    <row r="85" spans="2:23" ht="36" customHeight="1">
      <c r="B85" s="34"/>
      <c r="C85" s="15" t="s">
        <v>21</v>
      </c>
      <c r="D85" s="16">
        <v>9.831999999999999</v>
      </c>
      <c r="E85" s="16">
        <v>8.6199999999999992</v>
      </c>
      <c r="F85" s="16">
        <v>10.002999999999998</v>
      </c>
      <c r="G85" s="16">
        <v>8.0090000000000003</v>
      </c>
      <c r="H85" s="16">
        <v>6.3631400000000005</v>
      </c>
      <c r="I85" s="16">
        <v>4.5923300000000005</v>
      </c>
      <c r="J85" s="16">
        <v>3.6925299999999996</v>
      </c>
      <c r="K85" s="16">
        <v>3.57</v>
      </c>
      <c r="L85" s="16">
        <v>3.379</v>
      </c>
      <c r="M85" s="16">
        <v>2.9119999999999999</v>
      </c>
      <c r="N85" s="16">
        <v>2.1160000000000001</v>
      </c>
      <c r="O85" s="16">
        <v>1.407</v>
      </c>
      <c r="P85" s="16">
        <v>1.3691180199999999</v>
      </c>
      <c r="Q85" s="16">
        <v>1.26</v>
      </c>
      <c r="R85" s="16">
        <v>1.20797278</v>
      </c>
      <c r="S85" s="17">
        <v>1.5067784699999995</v>
      </c>
      <c r="T85" s="16">
        <v>1.3947426559999996</v>
      </c>
      <c r="U85" s="16">
        <v>2</v>
      </c>
      <c r="V85" s="16">
        <v>1.19</v>
      </c>
    </row>
    <row r="86" spans="2:23" ht="36" customHeight="1">
      <c r="B86" s="34"/>
      <c r="C86" s="15" t="s">
        <v>68</v>
      </c>
      <c r="D86" s="16"/>
      <c r="E86" s="16"/>
      <c r="F86" s="16"/>
      <c r="G86" s="16"/>
      <c r="H86" s="16"/>
      <c r="I86" s="16"/>
      <c r="J86" s="16"/>
      <c r="K86" s="25" t="s">
        <v>69</v>
      </c>
      <c r="L86" s="25" t="s">
        <v>69</v>
      </c>
      <c r="M86" s="25" t="s">
        <v>69</v>
      </c>
      <c r="N86" s="25" t="s">
        <v>69</v>
      </c>
      <c r="O86" s="25" t="s">
        <v>69</v>
      </c>
      <c r="P86" s="25" t="s">
        <v>69</v>
      </c>
      <c r="Q86" s="25" t="s">
        <v>69</v>
      </c>
      <c r="R86" s="25" t="s">
        <v>69</v>
      </c>
      <c r="S86" s="25" t="s">
        <v>69</v>
      </c>
      <c r="T86" s="25" t="s">
        <v>69</v>
      </c>
      <c r="U86" s="25" t="s">
        <v>69</v>
      </c>
      <c r="V86" s="16">
        <v>0.5</v>
      </c>
    </row>
    <row r="87" spans="2:23" ht="36" customHeight="1">
      <c r="B87" s="34"/>
      <c r="C87" s="15" t="s">
        <v>22</v>
      </c>
      <c r="D87" s="16">
        <f t="shared" ref="D87:O87" si="42">SUM(D84:D85)</f>
        <v>14.389999999999999</v>
      </c>
      <c r="E87" s="16">
        <f t="shared" si="42"/>
        <v>12.275</v>
      </c>
      <c r="F87" s="16">
        <f t="shared" si="42"/>
        <v>14.630999999999998</v>
      </c>
      <c r="G87" s="16">
        <f t="shared" si="42"/>
        <v>11.58</v>
      </c>
      <c r="H87" s="16">
        <f t="shared" si="42"/>
        <v>8.5074400000000008</v>
      </c>
      <c r="I87" s="16">
        <f t="shared" si="42"/>
        <v>6.5106300000000008</v>
      </c>
      <c r="J87" s="16">
        <f t="shared" si="42"/>
        <v>5.1663600000000001</v>
      </c>
      <c r="K87" s="16">
        <f t="shared" si="42"/>
        <v>5.4399999999999995</v>
      </c>
      <c r="L87" s="16">
        <f t="shared" si="42"/>
        <v>5.04</v>
      </c>
      <c r="M87" s="16">
        <f t="shared" si="42"/>
        <v>4.3419999999999996</v>
      </c>
      <c r="N87" s="16">
        <f t="shared" si="42"/>
        <v>2.9630000000000001</v>
      </c>
      <c r="O87" s="16">
        <f t="shared" si="42"/>
        <v>2.5140000000000002</v>
      </c>
      <c r="P87" s="16">
        <f>SUM(P84:P85)</f>
        <v>2.2166387799999998</v>
      </c>
      <c r="Q87" s="16">
        <f>SUM(Q84:Q85)</f>
        <v>2.1630000000000003</v>
      </c>
      <c r="R87" s="16">
        <f t="shared" ref="R87" si="43">SUM(R84:R85)</f>
        <v>2.1253517299999998</v>
      </c>
      <c r="S87" s="17">
        <v>2.2832083199999995</v>
      </c>
      <c r="T87" s="16">
        <v>2.5018055559999999</v>
      </c>
      <c r="U87" s="16">
        <f t="shared" ref="U87" si="44">SUM(U84:U85)</f>
        <v>3.3</v>
      </c>
      <c r="V87" s="16">
        <v>3.75</v>
      </c>
    </row>
    <row r="88" spans="2:23" ht="36" customHeight="1">
      <c r="B88" s="19" t="s">
        <v>48</v>
      </c>
      <c r="C88" s="18" t="s">
        <v>21</v>
      </c>
      <c r="D88" s="16">
        <v>81.311999999999983</v>
      </c>
      <c r="E88" s="16">
        <v>74.378</v>
      </c>
      <c r="F88" s="16">
        <v>58.336000000000006</v>
      </c>
      <c r="G88" s="16">
        <v>72.007000000000005</v>
      </c>
      <c r="H88" s="16">
        <v>66.080789999999993</v>
      </c>
      <c r="I88" s="16">
        <v>81.787100000000009</v>
      </c>
      <c r="J88" s="16">
        <v>66.037356999999986</v>
      </c>
      <c r="K88" s="16">
        <v>80.290000000000006</v>
      </c>
      <c r="L88" s="16">
        <v>78.766512500000005</v>
      </c>
      <c r="M88" s="16">
        <v>62.824299999999994</v>
      </c>
      <c r="N88" s="16">
        <v>67.967152499999997</v>
      </c>
      <c r="O88" s="16">
        <v>79.172348600000021</v>
      </c>
      <c r="P88" s="16">
        <v>84.298469470000001</v>
      </c>
      <c r="Q88" s="16">
        <v>92.557000000000002</v>
      </c>
      <c r="R88" s="16">
        <v>91.236387303651085</v>
      </c>
      <c r="S88" s="17">
        <v>102.10007472000001</v>
      </c>
      <c r="T88" s="16">
        <v>119.63091652999998</v>
      </c>
      <c r="U88" s="16">
        <v>121</v>
      </c>
      <c r="V88" s="16">
        <v>124.94</v>
      </c>
    </row>
    <row r="89" spans="2:23" ht="36" customHeight="1">
      <c r="B89" s="15" t="s">
        <v>49</v>
      </c>
      <c r="C89" s="18" t="s">
        <v>21</v>
      </c>
      <c r="D89" s="16">
        <v>1.7250000000000001</v>
      </c>
      <c r="E89" s="16">
        <v>1.6789999999999994</v>
      </c>
      <c r="F89" s="16">
        <v>1.6339999999999997</v>
      </c>
      <c r="G89" s="16">
        <v>1.6918300000000002</v>
      </c>
      <c r="H89" s="16">
        <v>1.5370299999999997</v>
      </c>
      <c r="I89" s="16">
        <v>1.4654399999999999</v>
      </c>
      <c r="J89" s="16">
        <v>1.5245599999999999</v>
      </c>
      <c r="K89" s="16">
        <v>1.486</v>
      </c>
      <c r="L89" s="16">
        <v>1.417</v>
      </c>
      <c r="M89" s="16">
        <v>1.5456800000000002</v>
      </c>
      <c r="N89" s="16">
        <v>1.2549999999999999</v>
      </c>
      <c r="O89" s="16">
        <v>1.8425</v>
      </c>
      <c r="P89" s="16">
        <v>1.7375985</v>
      </c>
      <c r="Q89" s="16">
        <v>0.99099999999999999</v>
      </c>
      <c r="R89" s="16">
        <v>1.20740655</v>
      </c>
      <c r="S89" s="17">
        <v>1.11361512</v>
      </c>
      <c r="T89" s="16">
        <v>1.2641690800000001</v>
      </c>
      <c r="U89" s="16">
        <v>2.7</v>
      </c>
      <c r="V89" s="16">
        <v>1.56</v>
      </c>
    </row>
    <row r="90" spans="2:23" ht="36" customHeight="1">
      <c r="B90" s="15" t="s">
        <v>50</v>
      </c>
      <c r="C90" s="18" t="s">
        <v>21</v>
      </c>
      <c r="D90" s="16">
        <v>2.286</v>
      </c>
      <c r="E90" s="16">
        <v>2.403</v>
      </c>
      <c r="F90" s="16">
        <v>2.2450000000000001</v>
      </c>
      <c r="G90" s="16">
        <v>1.8919999999999999</v>
      </c>
      <c r="H90" s="16">
        <v>1.7882199999999999</v>
      </c>
      <c r="I90" s="16">
        <v>1.5043199999999999</v>
      </c>
      <c r="J90" s="16">
        <v>1.4533099999999999</v>
      </c>
      <c r="K90" s="16">
        <v>1.085</v>
      </c>
      <c r="L90" s="16">
        <v>1.1336600000000001</v>
      </c>
      <c r="M90" s="16">
        <v>0.9011499999999999</v>
      </c>
      <c r="N90" s="16">
        <v>0.53002400000000005</v>
      </c>
      <c r="O90" s="16">
        <v>0.93895999999999991</v>
      </c>
      <c r="P90" s="16">
        <v>0.55280074000000001</v>
      </c>
      <c r="Q90" s="16">
        <v>0.246</v>
      </c>
      <c r="R90" s="16">
        <v>0.43667993999999999</v>
      </c>
      <c r="S90" s="17">
        <v>0.35890307999999999</v>
      </c>
      <c r="T90" s="16">
        <v>0.61269024000000005</v>
      </c>
      <c r="U90" s="16">
        <v>0.85</v>
      </c>
      <c r="V90" s="16">
        <v>0.64</v>
      </c>
    </row>
    <row r="91" spans="2:23" ht="36" customHeight="1">
      <c r="B91" s="38" t="s">
        <v>51</v>
      </c>
      <c r="C91" s="15" t="s">
        <v>20</v>
      </c>
      <c r="D91" s="16">
        <f t="shared" ref="D91:J91" si="45">SUM(D73,D77:D84)</f>
        <v>167.66999999999996</v>
      </c>
      <c r="E91" s="16">
        <f t="shared" si="45"/>
        <v>140.12099999999998</v>
      </c>
      <c r="F91" s="16">
        <f t="shared" si="45"/>
        <v>207.13400000000001</v>
      </c>
      <c r="G91" s="16">
        <f t="shared" si="45"/>
        <v>178.07969</v>
      </c>
      <c r="H91" s="16">
        <f t="shared" si="45"/>
        <v>157.28429</v>
      </c>
      <c r="I91" s="16">
        <f t="shared" si="45"/>
        <v>219.22021999999998</v>
      </c>
      <c r="J91" s="16">
        <f t="shared" si="45"/>
        <v>206.91064</v>
      </c>
      <c r="K91" s="16">
        <f>K73+K77+K78+K82+K83+K84</f>
        <v>207.91000000000003</v>
      </c>
      <c r="L91" s="16">
        <f t="shared" ref="L91:T91" si="46">L73+L77+L78+L82+L83+L84</f>
        <v>226.23865320454544</v>
      </c>
      <c r="M91" s="16">
        <f t="shared" si="46"/>
        <v>192.21275700000001</v>
      </c>
      <c r="N91" s="16">
        <f t="shared" si="46"/>
        <v>166.981573</v>
      </c>
      <c r="O91" s="16">
        <f t="shared" si="46"/>
        <v>215.25664849999995</v>
      </c>
      <c r="P91" s="16">
        <f t="shared" si="46"/>
        <v>210.06258067190006</v>
      </c>
      <c r="Q91" s="16">
        <f t="shared" si="46"/>
        <v>206.762</v>
      </c>
      <c r="R91" s="16">
        <f t="shared" si="46"/>
        <v>222.47393767000005</v>
      </c>
      <c r="S91" s="16">
        <f t="shared" si="46"/>
        <v>237.22569873000003</v>
      </c>
      <c r="T91" s="16">
        <f t="shared" si="46"/>
        <v>239.72126173999996</v>
      </c>
      <c r="U91" s="16">
        <f>U73+U77+U78+U82+U83+U84</f>
        <v>268.90000000000003</v>
      </c>
      <c r="V91" s="16">
        <v>259.39999999999998</v>
      </c>
    </row>
    <row r="92" spans="2:23" ht="36" customHeight="1">
      <c r="B92" s="38"/>
      <c r="C92" s="15" t="s">
        <v>21</v>
      </c>
      <c r="D92" s="16">
        <f t="shared" ref="D92:O92" si="47">SUM(D74,D85,D88:D90)</f>
        <v>112.10899999999998</v>
      </c>
      <c r="E92" s="16">
        <f t="shared" si="47"/>
        <v>102.77300000000001</v>
      </c>
      <c r="F92" s="16">
        <f t="shared" si="47"/>
        <v>90.419000000000011</v>
      </c>
      <c r="G92" s="16">
        <f t="shared" si="47"/>
        <v>99.109830000000002</v>
      </c>
      <c r="H92" s="16">
        <f t="shared" si="47"/>
        <v>91.531949999999995</v>
      </c>
      <c r="I92" s="16">
        <f t="shared" si="47"/>
        <v>105.56934000000001</v>
      </c>
      <c r="J92" s="16">
        <f t="shared" si="47"/>
        <v>91.075776999999988</v>
      </c>
      <c r="K92" s="16">
        <f t="shared" si="47"/>
        <v>101.50200000000001</v>
      </c>
      <c r="L92" s="16">
        <f t="shared" si="47"/>
        <v>101.25557250000001</v>
      </c>
      <c r="M92" s="16">
        <f t="shared" si="47"/>
        <v>82.895420000000001</v>
      </c>
      <c r="N92" s="16">
        <f t="shared" si="47"/>
        <v>85.526422499999995</v>
      </c>
      <c r="O92" s="16">
        <f t="shared" si="47"/>
        <v>97.499726100000018</v>
      </c>
      <c r="P92" s="16">
        <f>SUM(P74,P85,P88:P90)</f>
        <v>104.53008742</v>
      </c>
      <c r="Q92" s="16">
        <f>SUM(Q74,Q85,Q88:Q90)</f>
        <v>108.45599999999999</v>
      </c>
      <c r="R92" s="16">
        <f>R74+R85+R88+R89+R90</f>
        <v>109.71917477365109</v>
      </c>
      <c r="S92" s="16">
        <f t="shared" ref="S92:U92" si="48">S74+S85+S88+S89+S90</f>
        <v>122.23610793000002</v>
      </c>
      <c r="T92" s="16">
        <f t="shared" si="48"/>
        <v>139.90856571599997</v>
      </c>
      <c r="U92" s="16">
        <f t="shared" si="48"/>
        <v>144.54999999999998</v>
      </c>
      <c r="V92" s="16">
        <v>139.69</v>
      </c>
    </row>
    <row r="93" spans="2:23" ht="36" customHeight="1">
      <c r="B93" s="38"/>
      <c r="C93" s="15" t="s">
        <v>68</v>
      </c>
      <c r="D93" s="16"/>
      <c r="E93" s="16"/>
      <c r="F93" s="16"/>
      <c r="G93" s="16"/>
      <c r="H93" s="16"/>
      <c r="I93" s="16"/>
      <c r="J93" s="16"/>
      <c r="K93" s="25" t="s">
        <v>69</v>
      </c>
      <c r="L93" s="25" t="s">
        <v>69</v>
      </c>
      <c r="M93" s="25" t="s">
        <v>69</v>
      </c>
      <c r="N93" s="25" t="s">
        <v>69</v>
      </c>
      <c r="O93" s="25" t="s">
        <v>69</v>
      </c>
      <c r="P93" s="25" t="s">
        <v>69</v>
      </c>
      <c r="Q93" s="25" t="s">
        <v>69</v>
      </c>
      <c r="R93" s="25" t="s">
        <v>69</v>
      </c>
      <c r="S93" s="25" t="s">
        <v>69</v>
      </c>
      <c r="T93" s="25" t="s">
        <v>69</v>
      </c>
      <c r="U93" s="25" t="s">
        <v>69</v>
      </c>
      <c r="V93" s="16">
        <v>10.87</v>
      </c>
    </row>
    <row r="94" spans="2:23" ht="36" customHeight="1">
      <c r="B94" s="38"/>
      <c r="C94" s="20" t="s">
        <v>22</v>
      </c>
      <c r="D94" s="21">
        <f t="shared" ref="D94:R94" si="49">SUM(D91:D92)</f>
        <v>279.77899999999994</v>
      </c>
      <c r="E94" s="21">
        <f t="shared" si="49"/>
        <v>242.89400000000001</v>
      </c>
      <c r="F94" s="21">
        <f t="shared" si="49"/>
        <v>297.553</v>
      </c>
      <c r="G94" s="21">
        <f t="shared" si="49"/>
        <v>277.18952000000002</v>
      </c>
      <c r="H94" s="21">
        <f t="shared" si="49"/>
        <v>248.81623999999999</v>
      </c>
      <c r="I94" s="21">
        <f t="shared" si="49"/>
        <v>324.78955999999999</v>
      </c>
      <c r="J94" s="21">
        <f t="shared" si="49"/>
        <v>297.98641699999996</v>
      </c>
      <c r="K94" s="21">
        <f t="shared" si="49"/>
        <v>309.41200000000003</v>
      </c>
      <c r="L94" s="21">
        <f t="shared" si="49"/>
        <v>327.49422570454544</v>
      </c>
      <c r="M94" s="21">
        <f t="shared" si="49"/>
        <v>275.10817700000001</v>
      </c>
      <c r="N94" s="21">
        <f t="shared" si="49"/>
        <v>252.50799549999999</v>
      </c>
      <c r="O94" s="21">
        <f t="shared" si="49"/>
        <v>312.75637459999996</v>
      </c>
      <c r="P94" s="21">
        <f t="shared" si="49"/>
        <v>314.59266809190007</v>
      </c>
      <c r="Q94" s="21">
        <f t="shared" si="49"/>
        <v>315.21799999999996</v>
      </c>
      <c r="R94" s="21">
        <f t="shared" si="49"/>
        <v>332.19311244365116</v>
      </c>
      <c r="S94" s="21">
        <f t="shared" ref="S94:T94" si="50">SUM(S91:S92)</f>
        <v>359.46180666000004</v>
      </c>
      <c r="T94" s="21">
        <f t="shared" si="50"/>
        <v>379.62982745599993</v>
      </c>
      <c r="U94" s="21">
        <f>SUM(U91:U92)</f>
        <v>413.45000000000005</v>
      </c>
      <c r="V94" s="21">
        <v>409.96</v>
      </c>
      <c r="W94" s="8"/>
    </row>
    <row r="95" spans="2:23" ht="36" customHeight="1">
      <c r="B95" s="15" t="s">
        <v>52</v>
      </c>
      <c r="C95" s="20" t="s">
        <v>22</v>
      </c>
      <c r="D95" s="21">
        <v>2811.7180000000003</v>
      </c>
      <c r="E95" s="21">
        <v>3555.1969999999997</v>
      </c>
      <c r="F95" s="21">
        <v>3481.8789999999995</v>
      </c>
      <c r="G95" s="21">
        <v>2850.2930000000006</v>
      </c>
      <c r="H95" s="21">
        <v>2923.0161699999999</v>
      </c>
      <c r="I95" s="21">
        <v>3423.8155519999996</v>
      </c>
      <c r="J95" s="21">
        <v>3610.3657600000001</v>
      </c>
      <c r="K95" s="21">
        <v>3411.9970000000003</v>
      </c>
      <c r="L95" s="21">
        <v>3521.4182934</v>
      </c>
      <c r="M95" s="21">
        <v>3623.32741502</v>
      </c>
      <c r="N95" s="21">
        <v>3484.4839547699999</v>
      </c>
      <c r="O95" s="21">
        <v>3060.6874029999994</v>
      </c>
      <c r="P95" s="21">
        <v>3799.0485169949993</v>
      </c>
      <c r="Q95" s="21">
        <v>4054.1640000000002</v>
      </c>
      <c r="R95" s="21">
        <v>3705.0030411419993</v>
      </c>
      <c r="S95" s="21">
        <v>4053.9871318625001</v>
      </c>
      <c r="T95" s="21">
        <v>4394.2489318059997</v>
      </c>
      <c r="U95" s="21">
        <v>4150</v>
      </c>
      <c r="V95" s="21">
        <v>4942.28</v>
      </c>
    </row>
    <row r="96" spans="2:23" ht="36" customHeight="1">
      <c r="B96" s="15" t="s">
        <v>53</v>
      </c>
      <c r="C96" s="20" t="s">
        <v>22</v>
      </c>
      <c r="D96" s="21">
        <v>184.98999999999995</v>
      </c>
      <c r="E96" s="21">
        <v>226.31800000000004</v>
      </c>
      <c r="F96" s="21">
        <v>258.84100000000001</v>
      </c>
      <c r="G96" s="21">
        <v>222.76199999999997</v>
      </c>
      <c r="H96" s="21">
        <v>240.21803</v>
      </c>
      <c r="I96" s="21">
        <v>330</v>
      </c>
      <c r="J96" s="21">
        <v>352</v>
      </c>
      <c r="K96" s="21">
        <v>342.2</v>
      </c>
      <c r="L96" s="21">
        <v>359.02</v>
      </c>
      <c r="M96" s="21">
        <v>348.05</v>
      </c>
      <c r="N96" s="21">
        <v>300.05</v>
      </c>
      <c r="O96" s="21">
        <v>325.77405882352946</v>
      </c>
      <c r="P96" s="21">
        <v>328.05</v>
      </c>
      <c r="Q96" s="21">
        <v>280.42</v>
      </c>
      <c r="R96" s="21">
        <v>360.65</v>
      </c>
      <c r="S96" s="21">
        <v>352.48345970588235</v>
      </c>
      <c r="T96" s="21">
        <v>311.17591558823534</v>
      </c>
      <c r="U96" s="21">
        <v>370</v>
      </c>
      <c r="V96" s="21">
        <v>343.47</v>
      </c>
    </row>
    <row r="97" spans="2:22" ht="36" customHeight="1">
      <c r="B97" s="15" t="s">
        <v>54</v>
      </c>
      <c r="C97" s="15" t="s">
        <v>22</v>
      </c>
      <c r="D97" s="16">
        <v>99.7</v>
      </c>
      <c r="E97" s="16">
        <v>103.17100000000001</v>
      </c>
      <c r="F97" s="16">
        <v>102.20100000000001</v>
      </c>
      <c r="G97" s="16">
        <v>96.343999999999994</v>
      </c>
      <c r="H97" s="16">
        <v>112.30374</v>
      </c>
      <c r="I97" s="16">
        <v>100.09412</v>
      </c>
      <c r="J97" s="16">
        <v>107.35639999999999</v>
      </c>
      <c r="K97" s="16">
        <v>103.4</v>
      </c>
      <c r="L97" s="16">
        <v>110.83274</v>
      </c>
      <c r="M97" s="16">
        <v>106.18179694444444</v>
      </c>
      <c r="N97" s="16">
        <v>99.402230000000003</v>
      </c>
      <c r="O97" s="16">
        <v>104.32254</v>
      </c>
      <c r="P97" s="16">
        <v>95.908952055555559</v>
      </c>
      <c r="Q97" s="16">
        <v>94.966999999999999</v>
      </c>
      <c r="R97" s="16">
        <v>94.457864777777772</v>
      </c>
      <c r="S97" s="17">
        <v>89.525522277777782</v>
      </c>
      <c r="T97" s="16">
        <v>97.621212888888891</v>
      </c>
      <c r="U97" s="16">
        <v>100</v>
      </c>
      <c r="V97" s="16">
        <v>91.08</v>
      </c>
    </row>
    <row r="98" spans="2:22" ht="36" customHeight="1">
      <c r="B98" s="15" t="s">
        <v>55</v>
      </c>
      <c r="C98" s="15" t="s">
        <v>22</v>
      </c>
      <c r="D98" s="16">
        <v>8.7010000000000005</v>
      </c>
      <c r="E98" s="16">
        <v>9.5589999999999993</v>
      </c>
      <c r="F98" s="16">
        <v>9.9039999999999981</v>
      </c>
      <c r="G98" s="16">
        <v>7.3090000000000002</v>
      </c>
      <c r="H98" s="16">
        <v>5.8702799999999993</v>
      </c>
      <c r="I98" s="16">
        <v>6.1075199999999992</v>
      </c>
      <c r="J98" s="16">
        <v>6.6298000000000004</v>
      </c>
      <c r="K98" s="16">
        <v>5.9</v>
      </c>
      <c r="L98" s="16">
        <v>6.07</v>
      </c>
      <c r="M98" s="16">
        <v>5.0786800000000003</v>
      </c>
      <c r="N98" s="16">
        <v>5.8335799999999995</v>
      </c>
      <c r="O98" s="16">
        <v>5.3014599999999996</v>
      </c>
      <c r="P98" s="16">
        <v>4.4204366111111115</v>
      </c>
      <c r="Q98" s="16">
        <v>3.23</v>
      </c>
      <c r="R98" s="16">
        <v>4.3097947222222217</v>
      </c>
      <c r="S98" s="17">
        <v>4.0187541111111109</v>
      </c>
      <c r="T98" s="16">
        <v>3.8681326666666673</v>
      </c>
      <c r="U98" s="16">
        <v>5</v>
      </c>
      <c r="V98" s="16">
        <v>3.86</v>
      </c>
    </row>
    <row r="99" spans="2:22" ht="36" customHeight="1">
      <c r="B99" s="15" t="s">
        <v>56</v>
      </c>
      <c r="C99" s="20" t="s">
        <v>22</v>
      </c>
      <c r="D99" s="21">
        <f t="shared" ref="D99:O99" si="51">SUM(D97:D98)</f>
        <v>108.40100000000001</v>
      </c>
      <c r="E99" s="21">
        <f t="shared" si="51"/>
        <v>112.73</v>
      </c>
      <c r="F99" s="21">
        <f t="shared" si="51"/>
        <v>112.105</v>
      </c>
      <c r="G99" s="21">
        <f t="shared" si="51"/>
        <v>103.65299999999999</v>
      </c>
      <c r="H99" s="21">
        <f t="shared" si="51"/>
        <v>118.17402</v>
      </c>
      <c r="I99" s="21">
        <f t="shared" si="51"/>
        <v>106.20164</v>
      </c>
      <c r="J99" s="21">
        <f t="shared" si="51"/>
        <v>113.9862</v>
      </c>
      <c r="K99" s="21">
        <f t="shared" si="51"/>
        <v>109.30000000000001</v>
      </c>
      <c r="L99" s="21">
        <f t="shared" si="51"/>
        <v>116.90273999999999</v>
      </c>
      <c r="M99" s="21">
        <f t="shared" si="51"/>
        <v>111.26047694444445</v>
      </c>
      <c r="N99" s="21">
        <f t="shared" si="51"/>
        <v>105.23581</v>
      </c>
      <c r="O99" s="21">
        <f t="shared" si="51"/>
        <v>109.62400000000001</v>
      </c>
      <c r="P99" s="21">
        <f>SUM(P97:P98)</f>
        <v>100.32938866666667</v>
      </c>
      <c r="Q99" s="21">
        <f>SUM(Q97:Q98)</f>
        <v>98.197000000000003</v>
      </c>
      <c r="R99" s="21">
        <f>R98+R97</f>
        <v>98.767659499999993</v>
      </c>
      <c r="S99" s="21">
        <v>93.544276388888903</v>
      </c>
      <c r="T99" s="21">
        <v>101.48934555555556</v>
      </c>
      <c r="U99" s="21">
        <v>105</v>
      </c>
      <c r="V99" s="21">
        <f>V98+V97</f>
        <v>94.94</v>
      </c>
    </row>
    <row r="100" spans="2:22" ht="20.100000000000001" customHeight="1">
      <c r="B100" s="14" t="s">
        <v>57</v>
      </c>
      <c r="D100" s="8"/>
      <c r="E100" s="8"/>
      <c r="F100" s="8"/>
      <c r="G100" s="8"/>
      <c r="H100" s="8"/>
    </row>
    <row r="101" spans="2:22">
      <c r="B101" s="14" t="s">
        <v>58</v>
      </c>
      <c r="D101" s="8"/>
      <c r="E101" s="8"/>
      <c r="F101" s="8"/>
      <c r="G101" s="8"/>
      <c r="H101" s="8"/>
    </row>
    <row r="102" spans="2:22">
      <c r="B102" s="27" t="s">
        <v>73</v>
      </c>
      <c r="D102" s="8"/>
      <c r="E102" s="8"/>
      <c r="F102" s="8"/>
      <c r="G102" s="8"/>
      <c r="H102" s="8"/>
    </row>
    <row r="103" spans="2:22">
      <c r="D103" s="8"/>
      <c r="E103" s="8"/>
      <c r="F103" s="8"/>
      <c r="G103" s="8"/>
      <c r="H103" s="8"/>
    </row>
  </sheetData>
  <mergeCells count="68">
    <mergeCell ref="B78:B81"/>
    <mergeCell ref="B62:C62"/>
    <mergeCell ref="B47:B50"/>
    <mergeCell ref="B19:B21"/>
    <mergeCell ref="B1:V1"/>
    <mergeCell ref="B3:V3"/>
    <mergeCell ref="B64:V64"/>
    <mergeCell ref="V7:V9"/>
    <mergeCell ref="B6:B9"/>
    <mergeCell ref="C6:C9"/>
    <mergeCell ref="D6:D9"/>
    <mergeCell ref="B58:B61"/>
    <mergeCell ref="R6:R9"/>
    <mergeCell ref="K6:K9"/>
    <mergeCell ref="H6:H9"/>
    <mergeCell ref="I6:I9"/>
    <mergeCell ref="B10:B13"/>
    <mergeCell ref="E6:E9"/>
    <mergeCell ref="B37:B40"/>
    <mergeCell ref="B43:B46"/>
    <mergeCell ref="B2:V2"/>
    <mergeCell ref="B33:B36"/>
    <mergeCell ref="C69:C72"/>
    <mergeCell ref="D69:D72"/>
    <mergeCell ref="Q69:Q72"/>
    <mergeCell ref="R69:R72"/>
    <mergeCell ref="P6:P9"/>
    <mergeCell ref="J6:J9"/>
    <mergeCell ref="L6:L9"/>
    <mergeCell ref="M6:M9"/>
    <mergeCell ref="H69:H72"/>
    <mergeCell ref="S69:S72"/>
    <mergeCell ref="O6:O9"/>
    <mergeCell ref="N6:N9"/>
    <mergeCell ref="U5:V5"/>
    <mergeCell ref="T6:T9"/>
    <mergeCell ref="B54:B57"/>
    <mergeCell ref="B15:B18"/>
    <mergeCell ref="B91:B94"/>
    <mergeCell ref="O69:O72"/>
    <mergeCell ref="P69:P72"/>
    <mergeCell ref="I69:I72"/>
    <mergeCell ref="J69:J72"/>
    <mergeCell ref="K69:K72"/>
    <mergeCell ref="L69:L72"/>
    <mergeCell ref="M69:M72"/>
    <mergeCell ref="N69:N72"/>
    <mergeCell ref="B73:B76"/>
    <mergeCell ref="B84:B87"/>
    <mergeCell ref="E69:E72"/>
    <mergeCell ref="F69:F72"/>
    <mergeCell ref="G69:G72"/>
    <mergeCell ref="B69:B72"/>
    <mergeCell ref="U6:V6"/>
    <mergeCell ref="S6:S9"/>
    <mergeCell ref="F6:F9"/>
    <mergeCell ref="G6:G9"/>
    <mergeCell ref="T69:T72"/>
    <mergeCell ref="U68:V68"/>
    <mergeCell ref="U7:U9"/>
    <mergeCell ref="B65:V65"/>
    <mergeCell ref="B66:V66"/>
    <mergeCell ref="U70:U72"/>
    <mergeCell ref="U69:V69"/>
    <mergeCell ref="V70:V72"/>
    <mergeCell ref="Q6:Q9"/>
    <mergeCell ref="B22:B25"/>
    <mergeCell ref="B29:B32"/>
  </mergeCells>
  <printOptions horizontalCentered="1" verticalCentered="1"/>
  <pageMargins left="0" right="0" top="0.19685039370078741" bottom="0.19685039370078741" header="0" footer="0"/>
  <pageSetup paperSize="9" scale="34" orientation="landscape" r:id="rId1"/>
  <headerFooter alignWithMargins="0"/>
  <rowBreaks count="1" manualBreakCount="1">
    <brk id="63" min="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time series </vt:lpstr>
      <vt:lpstr>'Final time series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hp</cp:lastModifiedBy>
  <cp:lastPrinted>2023-05-19T20:48:05Z</cp:lastPrinted>
  <dcterms:created xsi:type="dcterms:W3CDTF">2021-05-15T17:52:14Z</dcterms:created>
  <dcterms:modified xsi:type="dcterms:W3CDTF">2023-05-25T11:53:05Z</dcterms:modified>
</cp:coreProperties>
</file>