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DP\Desktop\Desktop 09.03.2021 - Copy\Estimates\1. Advance Estimates\2022-23\First Advance Estimates\PIB\Time Series\"/>
    </mc:Choice>
  </mc:AlternateContent>
  <bookViews>
    <workbookView xWindow="0" yWindow="0" windowWidth="20490" windowHeight="7620"/>
  </bookViews>
  <sheets>
    <sheet name="Final time series " sheetId="1" r:id="rId1"/>
  </sheets>
  <definedNames>
    <definedName name="_xlnm.Print_Area" localSheetId="0">'Final time series '!$B$1:$V$84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1" i="1" l="1"/>
  <c r="V64" i="1"/>
  <c r="V41" i="1"/>
  <c r="V38" i="1"/>
  <c r="V21" i="1"/>
  <c r="V17" i="1"/>
  <c r="V82" i="1"/>
  <c r="V75" i="1"/>
  <c r="V77" i="1" s="1"/>
  <c r="V45" i="1"/>
  <c r="V47" i="1" s="1"/>
  <c r="V25" i="1"/>
  <c r="V27" i="1" s="1"/>
  <c r="V13" i="1"/>
  <c r="T76" i="1"/>
  <c r="T75" i="1"/>
  <c r="T46" i="1"/>
  <c r="T45" i="1"/>
  <c r="T26" i="1"/>
  <c r="T29" i="1" s="1"/>
  <c r="T32" i="1" s="1"/>
  <c r="T25" i="1"/>
  <c r="T13" i="1"/>
  <c r="T47" i="1" l="1"/>
  <c r="T27" i="1"/>
  <c r="T77" i="1"/>
  <c r="V28" i="1"/>
  <c r="T49" i="1"/>
  <c r="T28" i="1"/>
  <c r="V31" i="1" l="1"/>
  <c r="V30" i="1"/>
  <c r="T30" i="1"/>
  <c r="T31" i="1"/>
  <c r="S76" i="1"/>
  <c r="S75" i="1"/>
  <c r="U75" i="1"/>
  <c r="V33" i="1" l="1"/>
  <c r="V48" i="1"/>
  <c r="V50" i="1" s="1"/>
  <c r="T33" i="1"/>
  <c r="T48" i="1"/>
  <c r="T50" i="1" s="1"/>
  <c r="U45" i="1"/>
  <c r="U25" i="1"/>
  <c r="U28" i="1" s="1"/>
  <c r="U47" i="1" l="1"/>
  <c r="U30" i="1"/>
  <c r="U31" i="1"/>
  <c r="U48" i="1" s="1"/>
  <c r="U50" i="1" s="1"/>
  <c r="U27" i="1"/>
  <c r="U33" i="1" l="1"/>
  <c r="U71" i="1" l="1"/>
  <c r="U64" i="1"/>
  <c r="U41" i="1"/>
  <c r="U38" i="1"/>
  <c r="U21" i="1"/>
  <c r="U17" i="1"/>
  <c r="U13" i="1"/>
  <c r="U77" i="1" l="1"/>
  <c r="S45" i="1"/>
  <c r="S46" i="1"/>
  <c r="S13" i="1"/>
  <c r="S25" i="1"/>
  <c r="S26" i="1"/>
  <c r="S29" i="1" s="1"/>
  <c r="S32" i="1" s="1"/>
  <c r="S47" i="1" l="1"/>
  <c r="S27" i="1"/>
  <c r="S28" i="1"/>
  <c r="S30" i="1" s="1"/>
  <c r="S77" i="1"/>
  <c r="S49" i="1"/>
  <c r="S31" i="1" l="1"/>
  <c r="S33" i="1" s="1"/>
  <c r="Q45" i="1"/>
  <c r="R45" i="1"/>
  <c r="Q46" i="1"/>
  <c r="R46" i="1"/>
  <c r="P25" i="1"/>
  <c r="Q25" i="1"/>
  <c r="R25" i="1"/>
  <c r="P26" i="1"/>
  <c r="Q26" i="1"/>
  <c r="R26" i="1"/>
  <c r="R41" i="1"/>
  <c r="R38" i="1"/>
  <c r="R21" i="1"/>
  <c r="R17" i="1"/>
  <c r="R13" i="1"/>
  <c r="R71" i="1"/>
  <c r="R64" i="1"/>
  <c r="S48" i="1" l="1"/>
  <c r="S50" i="1" s="1"/>
  <c r="R27" i="1"/>
  <c r="P27" i="1"/>
  <c r="Q27" i="1"/>
  <c r="Q47" i="1"/>
  <c r="R47" i="1"/>
  <c r="R82" i="1" l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29" i="1"/>
  <c r="R32" i="1" s="1"/>
  <c r="R49" i="1" s="1"/>
  <c r="Q29" i="1"/>
  <c r="Q32" i="1" s="1"/>
  <c r="Q49" i="1" s="1"/>
  <c r="O26" i="1"/>
  <c r="O29" i="1" s="1"/>
  <c r="O32" i="1" s="1"/>
  <c r="N26" i="1"/>
  <c r="M26" i="1"/>
  <c r="M29" i="1" s="1"/>
  <c r="M32" i="1" s="1"/>
  <c r="L26" i="1"/>
  <c r="L29" i="1" s="1"/>
  <c r="L32" i="1" s="1"/>
  <c r="K26" i="1"/>
  <c r="K29" i="1" s="1"/>
  <c r="K32" i="1" s="1"/>
  <c r="J26" i="1"/>
  <c r="J29" i="1" s="1"/>
  <c r="J32" i="1" s="1"/>
  <c r="I26" i="1"/>
  <c r="I29" i="1" s="1"/>
  <c r="I32" i="1" s="1"/>
  <c r="H26" i="1"/>
  <c r="G26" i="1"/>
  <c r="G29" i="1" s="1"/>
  <c r="G32" i="1" s="1"/>
  <c r="F26" i="1"/>
  <c r="E26" i="1"/>
  <c r="E29" i="1" s="1"/>
  <c r="E32" i="1" s="1"/>
  <c r="D26" i="1"/>
  <c r="D29" i="1" s="1"/>
  <c r="D32" i="1" s="1"/>
  <c r="R28" i="1"/>
  <c r="Q28" i="1"/>
  <c r="P28" i="1"/>
  <c r="O25" i="1"/>
  <c r="N25" i="1"/>
  <c r="N28" i="1" s="1"/>
  <c r="N31" i="1" s="1"/>
  <c r="M25" i="1"/>
  <c r="M28" i="1" s="1"/>
  <c r="L25" i="1"/>
  <c r="L28" i="1" s="1"/>
  <c r="L31" i="1" s="1"/>
  <c r="K25" i="1"/>
  <c r="K28" i="1" s="1"/>
  <c r="J25" i="1"/>
  <c r="J28" i="1" s="1"/>
  <c r="I25" i="1"/>
  <c r="I28" i="1" s="1"/>
  <c r="I31" i="1" s="1"/>
  <c r="H25" i="1"/>
  <c r="H28" i="1" s="1"/>
  <c r="G25" i="1"/>
  <c r="F25" i="1"/>
  <c r="F28" i="1" s="1"/>
  <c r="F31" i="1" s="1"/>
  <c r="E25" i="1"/>
  <c r="E28" i="1" s="1"/>
  <c r="D25" i="1"/>
  <c r="D28" i="1" s="1"/>
  <c r="D31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G27" i="1" l="1"/>
  <c r="O27" i="1"/>
  <c r="D47" i="1"/>
  <c r="J47" i="1"/>
  <c r="L47" i="1"/>
  <c r="F77" i="1"/>
  <c r="H77" i="1"/>
  <c r="L77" i="1"/>
  <c r="N77" i="1"/>
  <c r="P77" i="1"/>
  <c r="I49" i="1"/>
  <c r="E77" i="1"/>
  <c r="K77" i="1"/>
  <c r="M77" i="1"/>
  <c r="O77" i="1"/>
  <c r="L33" i="1"/>
  <c r="F27" i="1"/>
  <c r="N27" i="1"/>
  <c r="D77" i="1"/>
  <c r="D33" i="1"/>
  <c r="Q30" i="1"/>
  <c r="Q31" i="1"/>
  <c r="Q48" i="1" s="1"/>
  <c r="Q50" i="1" s="1"/>
  <c r="G28" i="1"/>
  <c r="G31" i="1" s="1"/>
  <c r="G33" i="1" s="1"/>
  <c r="J77" i="1"/>
  <c r="R77" i="1"/>
  <c r="I48" i="1"/>
  <c r="H27" i="1"/>
  <c r="K47" i="1"/>
  <c r="O28" i="1"/>
  <c r="O31" i="1" s="1"/>
  <c r="O33" i="1" s="1"/>
  <c r="F48" i="1"/>
  <c r="N48" i="1"/>
  <c r="E49" i="1"/>
  <c r="M49" i="1"/>
  <c r="I47" i="1"/>
  <c r="L49" i="1"/>
  <c r="D27" i="1"/>
  <c r="L27" i="1"/>
  <c r="G77" i="1"/>
  <c r="D49" i="1"/>
  <c r="H47" i="1"/>
  <c r="P47" i="1"/>
  <c r="G49" i="1"/>
  <c r="O49" i="1"/>
  <c r="I77" i="1"/>
  <c r="Q77" i="1"/>
  <c r="H31" i="1"/>
  <c r="P31" i="1"/>
  <c r="J30" i="1"/>
  <c r="J31" i="1"/>
  <c r="R30" i="1"/>
  <c r="R31" i="1"/>
  <c r="R48" i="1" s="1"/>
  <c r="R50" i="1" s="1"/>
  <c r="I30" i="1"/>
  <c r="I33" i="1"/>
  <c r="K31" i="1"/>
  <c r="K30" i="1"/>
  <c r="D48" i="1"/>
  <c r="L48" i="1"/>
  <c r="J49" i="1"/>
  <c r="E31" i="1"/>
  <c r="E33" i="1" s="1"/>
  <c r="E30" i="1"/>
  <c r="M30" i="1"/>
  <c r="M31" i="1"/>
  <c r="M33" i="1" s="1"/>
  <c r="K49" i="1"/>
  <c r="I27" i="1"/>
  <c r="J27" i="1"/>
  <c r="F29" i="1"/>
  <c r="F32" i="1" s="1"/>
  <c r="F49" i="1" s="1"/>
  <c r="N29" i="1"/>
  <c r="N32" i="1" s="1"/>
  <c r="N49" i="1" s="1"/>
  <c r="D30" i="1"/>
  <c r="L30" i="1"/>
  <c r="K27" i="1"/>
  <c r="H29" i="1"/>
  <c r="H32" i="1" s="1"/>
  <c r="H49" i="1" s="1"/>
  <c r="P29" i="1"/>
  <c r="P32" i="1" s="1"/>
  <c r="P49" i="1" s="1"/>
  <c r="E47" i="1"/>
  <c r="M47" i="1"/>
  <c r="E27" i="1"/>
  <c r="M27" i="1"/>
  <c r="F47" i="1"/>
  <c r="N47" i="1"/>
  <c r="G47" i="1"/>
  <c r="O47" i="1"/>
  <c r="G30" i="1" l="1"/>
  <c r="O30" i="1"/>
  <c r="I50" i="1"/>
  <c r="F50" i="1"/>
  <c r="N30" i="1"/>
  <c r="D50" i="1"/>
  <c r="O48" i="1"/>
  <c r="O50" i="1" s="1"/>
  <c r="G48" i="1"/>
  <c r="G50" i="1" s="1"/>
  <c r="F30" i="1"/>
  <c r="N50" i="1"/>
  <c r="M48" i="1"/>
  <c r="M50" i="1" s="1"/>
  <c r="L50" i="1"/>
  <c r="Q33" i="1"/>
  <c r="H30" i="1"/>
  <c r="K33" i="1"/>
  <c r="K48" i="1"/>
  <c r="K50" i="1" s="1"/>
  <c r="E48" i="1"/>
  <c r="E50" i="1" s="1"/>
  <c r="R33" i="1"/>
  <c r="F33" i="1"/>
  <c r="P30" i="1"/>
  <c r="N33" i="1"/>
  <c r="J33" i="1"/>
  <c r="J48" i="1"/>
  <c r="J50" i="1" s="1"/>
  <c r="P33" i="1"/>
  <c r="P48" i="1"/>
  <c r="P50" i="1" s="1"/>
  <c r="H33" i="1"/>
  <c r="H48" i="1"/>
  <c r="H50" i="1" s="1"/>
</calcChain>
</file>

<file path=xl/sharedStrings.xml><?xml version="1.0" encoding="utf-8"?>
<sst xmlns="http://schemas.openxmlformats.org/spreadsheetml/2006/main" count="157" uniqueCount="73">
  <si>
    <t>Ministry of Agriculture and Farmers Welfare</t>
  </si>
  <si>
    <t>Directorate of Economics and Statistics</t>
  </si>
  <si>
    <t>Crop</t>
  </si>
  <si>
    <t>Season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</si>
  <si>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</si>
  <si>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</si>
  <si>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</si>
  <si>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</si>
  <si>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</si>
  <si>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</si>
  <si>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</si>
  <si>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</si>
  <si>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</si>
  <si>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</si>
  <si>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</si>
  <si>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</si>
  <si>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</si>
  <si>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</si>
  <si>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</si>
  <si>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</si>
  <si>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Rice</t>
  </si>
  <si>
    <t>Kharif</t>
  </si>
  <si>
    <t>Rabi</t>
  </si>
  <si>
    <t>Total</t>
  </si>
  <si>
    <t>Wheat</t>
  </si>
  <si>
    <t>Jowar</t>
  </si>
  <si>
    <t xml:space="preserve">Bajra </t>
  </si>
  <si>
    <t>Maize</t>
  </si>
  <si>
    <t>Ragi</t>
  </si>
  <si>
    <t>Small Millets</t>
  </si>
  <si>
    <t>Barley</t>
  </si>
  <si>
    <t>Nutri Cereals</t>
  </si>
  <si>
    <t xml:space="preserve">Rabi </t>
  </si>
  <si>
    <t>Nutri/Coarse Cereals</t>
  </si>
  <si>
    <t>Cereals</t>
  </si>
  <si>
    <t>Tur</t>
  </si>
  <si>
    <t>Gram</t>
  </si>
  <si>
    <t>Urad</t>
  </si>
  <si>
    <t>Moong</t>
  </si>
  <si>
    <t>Lentil</t>
  </si>
  <si>
    <t>Other Kharif Pulses</t>
  </si>
  <si>
    <t>Other Rabi Pulses</t>
  </si>
  <si>
    <t>Total Pulses</t>
  </si>
  <si>
    <t>Total Foodgrains</t>
  </si>
  <si>
    <t xml:space="preserve"> </t>
  </si>
  <si>
    <t>Groundnut</t>
  </si>
  <si>
    <t>Castorseed</t>
  </si>
  <si>
    <t>Sesamum</t>
  </si>
  <si>
    <t>Nigerseed</t>
  </si>
  <si>
    <t>Sunflower</t>
  </si>
  <si>
    <t xml:space="preserve">Rapeseed &amp; Mustard    </t>
  </si>
  <si>
    <t>Linseed</t>
  </si>
  <si>
    <t>Safflower</t>
  </si>
  <si>
    <t>Total Nine Oilseeds</t>
  </si>
  <si>
    <t xml:space="preserve">Sugarcane </t>
  </si>
  <si>
    <t>Cotton #</t>
  </si>
  <si>
    <t>Jute # #</t>
  </si>
  <si>
    <t>Mesta # #</t>
  </si>
  <si>
    <t>Jute &amp; Mesta # #</t>
  </si>
  <si>
    <t># Lakh bales of 170 kgs. each</t>
  </si>
  <si>
    <t># #  Lakh bales of 180 kgs. each</t>
  </si>
  <si>
    <t>Department of Agriculture and Farmers Welfare</t>
  </si>
  <si>
    <t>Target</t>
  </si>
  <si>
    <t>2021-22</t>
  </si>
  <si>
    <t>(Lakh Tonnes)</t>
  </si>
  <si>
    <t>(Million Tonnes)</t>
  </si>
  <si>
    <t>Fourth Advance Estimates</t>
  </si>
  <si>
    <t>2022-23</t>
  </si>
  <si>
    <t>First Advance Estimates</t>
  </si>
  <si>
    <t>Soybean</t>
  </si>
  <si>
    <t>First Advance Estimates of Production of Foodgrains for 2022-23</t>
  </si>
  <si>
    <t>First Advance Estimates of Production of Oilseeds and Commercial Crops for 2022-23</t>
  </si>
  <si>
    <t>As on  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</si>
</sst>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Albertus Medium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2" fontId="4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view="pageBreakPreview" topLeftCell="G43" zoomScale="80" zoomScaleSheetLayoutView="80" workbookViewId="0">
      <selection activeCell="S58" sqref="S58:S61"/>
    </sheetView>
  </sheetViews>
  <sheetFormatPr defaultColWidth="8.6640625" defaultRowHeight="18"/>
  <cols>
    <col min="1" max="1" width="2.33203125" style="1" customWidth="1"/>
    <col min="2" max="2" width="25.33203125" style="2" customWidth="1"/>
    <col min="3" max="3" width="13.88671875" style="1" customWidth="1"/>
    <col min="4" max="6" width="13.88671875" style="1" hidden="1" customWidth="1"/>
    <col min="7" max="14" width="16.109375" style="1" customWidth="1"/>
    <col min="15" max="17" width="16.109375" style="3" customWidth="1"/>
    <col min="18" max="20" width="16.109375" style="4" customWidth="1"/>
    <col min="21" max="22" width="16.109375" style="1" customWidth="1"/>
    <col min="23" max="236" width="8.6640625" style="1"/>
    <col min="237" max="237" width="2.33203125" style="1" customWidth="1"/>
    <col min="238" max="238" width="23.33203125" style="1" customWidth="1"/>
    <col min="239" max="239" width="13.5546875" style="1" customWidth="1"/>
    <col min="240" max="243" width="12.109375" style="1" customWidth="1"/>
    <col min="244" max="254" width="12.21875" style="1" customWidth="1"/>
    <col min="255" max="257" width="12.88671875" style="1" customWidth="1"/>
    <col min="258" max="258" width="11.77734375" style="1" customWidth="1"/>
    <col min="259" max="492" width="8.6640625" style="1"/>
    <col min="493" max="493" width="2.33203125" style="1" customWidth="1"/>
    <col min="494" max="494" width="23.33203125" style="1" customWidth="1"/>
    <col min="495" max="495" width="13.5546875" style="1" customWidth="1"/>
    <col min="496" max="499" width="12.109375" style="1" customWidth="1"/>
    <col min="500" max="510" width="12.21875" style="1" customWidth="1"/>
    <col min="511" max="513" width="12.88671875" style="1" customWidth="1"/>
    <col min="514" max="514" width="11.77734375" style="1" customWidth="1"/>
    <col min="515" max="748" width="8.6640625" style="1"/>
    <col min="749" max="749" width="2.33203125" style="1" customWidth="1"/>
    <col min="750" max="750" width="23.33203125" style="1" customWidth="1"/>
    <col min="751" max="751" width="13.5546875" style="1" customWidth="1"/>
    <col min="752" max="755" width="12.109375" style="1" customWidth="1"/>
    <col min="756" max="766" width="12.21875" style="1" customWidth="1"/>
    <col min="767" max="769" width="12.88671875" style="1" customWidth="1"/>
    <col min="770" max="770" width="11.77734375" style="1" customWidth="1"/>
    <col min="771" max="1004" width="8.6640625" style="1"/>
    <col min="1005" max="1005" width="2.33203125" style="1" customWidth="1"/>
    <col min="1006" max="1006" width="23.33203125" style="1" customWidth="1"/>
    <col min="1007" max="1007" width="13.5546875" style="1" customWidth="1"/>
    <col min="1008" max="1011" width="12.109375" style="1" customWidth="1"/>
    <col min="1012" max="1022" width="12.21875" style="1" customWidth="1"/>
    <col min="1023" max="1025" width="12.88671875" style="1" customWidth="1"/>
    <col min="1026" max="1026" width="11.77734375" style="1" customWidth="1"/>
    <col min="1027" max="1260" width="8.6640625" style="1"/>
    <col min="1261" max="1261" width="2.33203125" style="1" customWidth="1"/>
    <col min="1262" max="1262" width="23.33203125" style="1" customWidth="1"/>
    <col min="1263" max="1263" width="13.5546875" style="1" customWidth="1"/>
    <col min="1264" max="1267" width="12.109375" style="1" customWidth="1"/>
    <col min="1268" max="1278" width="12.21875" style="1" customWidth="1"/>
    <col min="1279" max="1281" width="12.88671875" style="1" customWidth="1"/>
    <col min="1282" max="1282" width="11.77734375" style="1" customWidth="1"/>
    <col min="1283" max="1516" width="8.6640625" style="1"/>
    <col min="1517" max="1517" width="2.33203125" style="1" customWidth="1"/>
    <col min="1518" max="1518" width="23.33203125" style="1" customWidth="1"/>
    <col min="1519" max="1519" width="13.5546875" style="1" customWidth="1"/>
    <col min="1520" max="1523" width="12.109375" style="1" customWidth="1"/>
    <col min="1524" max="1534" width="12.21875" style="1" customWidth="1"/>
    <col min="1535" max="1537" width="12.88671875" style="1" customWidth="1"/>
    <col min="1538" max="1538" width="11.77734375" style="1" customWidth="1"/>
    <col min="1539" max="1772" width="8.6640625" style="1"/>
    <col min="1773" max="1773" width="2.33203125" style="1" customWidth="1"/>
    <col min="1774" max="1774" width="23.33203125" style="1" customWidth="1"/>
    <col min="1775" max="1775" width="13.5546875" style="1" customWidth="1"/>
    <col min="1776" max="1779" width="12.109375" style="1" customWidth="1"/>
    <col min="1780" max="1790" width="12.21875" style="1" customWidth="1"/>
    <col min="1791" max="1793" width="12.88671875" style="1" customWidth="1"/>
    <col min="1794" max="1794" width="11.77734375" style="1" customWidth="1"/>
    <col min="1795" max="2028" width="8.6640625" style="1"/>
    <col min="2029" max="2029" width="2.33203125" style="1" customWidth="1"/>
    <col min="2030" max="2030" width="23.33203125" style="1" customWidth="1"/>
    <col min="2031" max="2031" width="13.5546875" style="1" customWidth="1"/>
    <col min="2032" max="2035" width="12.109375" style="1" customWidth="1"/>
    <col min="2036" max="2046" width="12.21875" style="1" customWidth="1"/>
    <col min="2047" max="2049" width="12.88671875" style="1" customWidth="1"/>
    <col min="2050" max="2050" width="11.77734375" style="1" customWidth="1"/>
    <col min="2051" max="2284" width="8.6640625" style="1"/>
    <col min="2285" max="2285" width="2.33203125" style="1" customWidth="1"/>
    <col min="2286" max="2286" width="23.33203125" style="1" customWidth="1"/>
    <col min="2287" max="2287" width="13.5546875" style="1" customWidth="1"/>
    <col min="2288" max="2291" width="12.109375" style="1" customWidth="1"/>
    <col min="2292" max="2302" width="12.21875" style="1" customWidth="1"/>
    <col min="2303" max="2305" width="12.88671875" style="1" customWidth="1"/>
    <col min="2306" max="2306" width="11.77734375" style="1" customWidth="1"/>
    <col min="2307" max="2540" width="8.6640625" style="1"/>
    <col min="2541" max="2541" width="2.33203125" style="1" customWidth="1"/>
    <col min="2542" max="2542" width="23.33203125" style="1" customWidth="1"/>
    <col min="2543" max="2543" width="13.5546875" style="1" customWidth="1"/>
    <col min="2544" max="2547" width="12.109375" style="1" customWidth="1"/>
    <col min="2548" max="2558" width="12.21875" style="1" customWidth="1"/>
    <col min="2559" max="2561" width="12.88671875" style="1" customWidth="1"/>
    <col min="2562" max="2562" width="11.77734375" style="1" customWidth="1"/>
    <col min="2563" max="2796" width="8.6640625" style="1"/>
    <col min="2797" max="2797" width="2.33203125" style="1" customWidth="1"/>
    <col min="2798" max="2798" width="23.33203125" style="1" customWidth="1"/>
    <col min="2799" max="2799" width="13.5546875" style="1" customWidth="1"/>
    <col min="2800" max="2803" width="12.109375" style="1" customWidth="1"/>
    <col min="2804" max="2814" width="12.21875" style="1" customWidth="1"/>
    <col min="2815" max="2817" width="12.88671875" style="1" customWidth="1"/>
    <col min="2818" max="2818" width="11.77734375" style="1" customWidth="1"/>
    <col min="2819" max="3052" width="8.6640625" style="1"/>
    <col min="3053" max="3053" width="2.33203125" style="1" customWidth="1"/>
    <col min="3054" max="3054" width="23.33203125" style="1" customWidth="1"/>
    <col min="3055" max="3055" width="13.5546875" style="1" customWidth="1"/>
    <col min="3056" max="3059" width="12.109375" style="1" customWidth="1"/>
    <col min="3060" max="3070" width="12.21875" style="1" customWidth="1"/>
    <col min="3071" max="3073" width="12.88671875" style="1" customWidth="1"/>
    <col min="3074" max="3074" width="11.77734375" style="1" customWidth="1"/>
    <col min="3075" max="3308" width="8.6640625" style="1"/>
    <col min="3309" max="3309" width="2.33203125" style="1" customWidth="1"/>
    <col min="3310" max="3310" width="23.33203125" style="1" customWidth="1"/>
    <col min="3311" max="3311" width="13.5546875" style="1" customWidth="1"/>
    <col min="3312" max="3315" width="12.109375" style="1" customWidth="1"/>
    <col min="3316" max="3326" width="12.21875" style="1" customWidth="1"/>
    <col min="3327" max="3329" width="12.88671875" style="1" customWidth="1"/>
    <col min="3330" max="3330" width="11.77734375" style="1" customWidth="1"/>
    <col min="3331" max="3564" width="8.6640625" style="1"/>
    <col min="3565" max="3565" width="2.33203125" style="1" customWidth="1"/>
    <col min="3566" max="3566" width="23.33203125" style="1" customWidth="1"/>
    <col min="3567" max="3567" width="13.5546875" style="1" customWidth="1"/>
    <col min="3568" max="3571" width="12.109375" style="1" customWidth="1"/>
    <col min="3572" max="3582" width="12.21875" style="1" customWidth="1"/>
    <col min="3583" max="3585" width="12.88671875" style="1" customWidth="1"/>
    <col min="3586" max="3586" width="11.77734375" style="1" customWidth="1"/>
    <col min="3587" max="3820" width="8.6640625" style="1"/>
    <col min="3821" max="3821" width="2.33203125" style="1" customWidth="1"/>
    <col min="3822" max="3822" width="23.33203125" style="1" customWidth="1"/>
    <col min="3823" max="3823" width="13.5546875" style="1" customWidth="1"/>
    <col min="3824" max="3827" width="12.109375" style="1" customWidth="1"/>
    <col min="3828" max="3838" width="12.21875" style="1" customWidth="1"/>
    <col min="3839" max="3841" width="12.88671875" style="1" customWidth="1"/>
    <col min="3842" max="3842" width="11.77734375" style="1" customWidth="1"/>
    <col min="3843" max="4076" width="8.6640625" style="1"/>
    <col min="4077" max="4077" width="2.33203125" style="1" customWidth="1"/>
    <col min="4078" max="4078" width="23.33203125" style="1" customWidth="1"/>
    <col min="4079" max="4079" width="13.5546875" style="1" customWidth="1"/>
    <col min="4080" max="4083" width="12.109375" style="1" customWidth="1"/>
    <col min="4084" max="4094" width="12.21875" style="1" customWidth="1"/>
    <col min="4095" max="4097" width="12.88671875" style="1" customWidth="1"/>
    <col min="4098" max="4098" width="11.77734375" style="1" customWidth="1"/>
    <col min="4099" max="4332" width="8.6640625" style="1"/>
    <col min="4333" max="4333" width="2.33203125" style="1" customWidth="1"/>
    <col min="4334" max="4334" width="23.33203125" style="1" customWidth="1"/>
    <col min="4335" max="4335" width="13.5546875" style="1" customWidth="1"/>
    <col min="4336" max="4339" width="12.109375" style="1" customWidth="1"/>
    <col min="4340" max="4350" width="12.21875" style="1" customWidth="1"/>
    <col min="4351" max="4353" width="12.88671875" style="1" customWidth="1"/>
    <col min="4354" max="4354" width="11.77734375" style="1" customWidth="1"/>
    <col min="4355" max="4588" width="8.6640625" style="1"/>
    <col min="4589" max="4589" width="2.33203125" style="1" customWidth="1"/>
    <col min="4590" max="4590" width="23.33203125" style="1" customWidth="1"/>
    <col min="4591" max="4591" width="13.5546875" style="1" customWidth="1"/>
    <col min="4592" max="4595" width="12.109375" style="1" customWidth="1"/>
    <col min="4596" max="4606" width="12.21875" style="1" customWidth="1"/>
    <col min="4607" max="4609" width="12.88671875" style="1" customWidth="1"/>
    <col min="4610" max="4610" width="11.77734375" style="1" customWidth="1"/>
    <col min="4611" max="4844" width="8.6640625" style="1"/>
    <col min="4845" max="4845" width="2.33203125" style="1" customWidth="1"/>
    <col min="4846" max="4846" width="23.33203125" style="1" customWidth="1"/>
    <col min="4847" max="4847" width="13.5546875" style="1" customWidth="1"/>
    <col min="4848" max="4851" width="12.109375" style="1" customWidth="1"/>
    <col min="4852" max="4862" width="12.21875" style="1" customWidth="1"/>
    <col min="4863" max="4865" width="12.88671875" style="1" customWidth="1"/>
    <col min="4866" max="4866" width="11.77734375" style="1" customWidth="1"/>
    <col min="4867" max="5100" width="8.6640625" style="1"/>
    <col min="5101" max="5101" width="2.33203125" style="1" customWidth="1"/>
    <col min="5102" max="5102" width="23.33203125" style="1" customWidth="1"/>
    <col min="5103" max="5103" width="13.5546875" style="1" customWidth="1"/>
    <col min="5104" max="5107" width="12.109375" style="1" customWidth="1"/>
    <col min="5108" max="5118" width="12.21875" style="1" customWidth="1"/>
    <col min="5119" max="5121" width="12.88671875" style="1" customWidth="1"/>
    <col min="5122" max="5122" width="11.77734375" style="1" customWidth="1"/>
    <col min="5123" max="5356" width="8.6640625" style="1"/>
    <col min="5357" max="5357" width="2.33203125" style="1" customWidth="1"/>
    <col min="5358" max="5358" width="23.33203125" style="1" customWidth="1"/>
    <col min="5359" max="5359" width="13.5546875" style="1" customWidth="1"/>
    <col min="5360" max="5363" width="12.109375" style="1" customWidth="1"/>
    <col min="5364" max="5374" width="12.21875" style="1" customWidth="1"/>
    <col min="5375" max="5377" width="12.88671875" style="1" customWidth="1"/>
    <col min="5378" max="5378" width="11.77734375" style="1" customWidth="1"/>
    <col min="5379" max="5612" width="8.6640625" style="1"/>
    <col min="5613" max="5613" width="2.33203125" style="1" customWidth="1"/>
    <col min="5614" max="5614" width="23.33203125" style="1" customWidth="1"/>
    <col min="5615" max="5615" width="13.5546875" style="1" customWidth="1"/>
    <col min="5616" max="5619" width="12.109375" style="1" customWidth="1"/>
    <col min="5620" max="5630" width="12.21875" style="1" customWidth="1"/>
    <col min="5631" max="5633" width="12.88671875" style="1" customWidth="1"/>
    <col min="5634" max="5634" width="11.77734375" style="1" customWidth="1"/>
    <col min="5635" max="5868" width="8.6640625" style="1"/>
    <col min="5869" max="5869" width="2.33203125" style="1" customWidth="1"/>
    <col min="5870" max="5870" width="23.33203125" style="1" customWidth="1"/>
    <col min="5871" max="5871" width="13.5546875" style="1" customWidth="1"/>
    <col min="5872" max="5875" width="12.109375" style="1" customWidth="1"/>
    <col min="5876" max="5886" width="12.21875" style="1" customWidth="1"/>
    <col min="5887" max="5889" width="12.88671875" style="1" customWidth="1"/>
    <col min="5890" max="5890" width="11.77734375" style="1" customWidth="1"/>
    <col min="5891" max="6124" width="8.6640625" style="1"/>
    <col min="6125" max="6125" width="2.33203125" style="1" customWidth="1"/>
    <col min="6126" max="6126" width="23.33203125" style="1" customWidth="1"/>
    <col min="6127" max="6127" width="13.5546875" style="1" customWidth="1"/>
    <col min="6128" max="6131" width="12.109375" style="1" customWidth="1"/>
    <col min="6132" max="6142" width="12.21875" style="1" customWidth="1"/>
    <col min="6143" max="6145" width="12.88671875" style="1" customWidth="1"/>
    <col min="6146" max="6146" width="11.77734375" style="1" customWidth="1"/>
    <col min="6147" max="6380" width="8.6640625" style="1"/>
    <col min="6381" max="6381" width="2.33203125" style="1" customWidth="1"/>
    <col min="6382" max="6382" width="23.33203125" style="1" customWidth="1"/>
    <col min="6383" max="6383" width="13.5546875" style="1" customWidth="1"/>
    <col min="6384" max="6387" width="12.109375" style="1" customWidth="1"/>
    <col min="6388" max="6398" width="12.21875" style="1" customWidth="1"/>
    <col min="6399" max="6401" width="12.88671875" style="1" customWidth="1"/>
    <col min="6402" max="6402" width="11.77734375" style="1" customWidth="1"/>
    <col min="6403" max="6636" width="8.6640625" style="1"/>
    <col min="6637" max="6637" width="2.33203125" style="1" customWidth="1"/>
    <col min="6638" max="6638" width="23.33203125" style="1" customWidth="1"/>
    <col min="6639" max="6639" width="13.5546875" style="1" customWidth="1"/>
    <col min="6640" max="6643" width="12.109375" style="1" customWidth="1"/>
    <col min="6644" max="6654" width="12.21875" style="1" customWidth="1"/>
    <col min="6655" max="6657" width="12.88671875" style="1" customWidth="1"/>
    <col min="6658" max="6658" width="11.77734375" style="1" customWidth="1"/>
    <col min="6659" max="6892" width="8.6640625" style="1"/>
    <col min="6893" max="6893" width="2.33203125" style="1" customWidth="1"/>
    <col min="6894" max="6894" width="23.33203125" style="1" customWidth="1"/>
    <col min="6895" max="6895" width="13.5546875" style="1" customWidth="1"/>
    <col min="6896" max="6899" width="12.109375" style="1" customWidth="1"/>
    <col min="6900" max="6910" width="12.21875" style="1" customWidth="1"/>
    <col min="6911" max="6913" width="12.88671875" style="1" customWidth="1"/>
    <col min="6914" max="6914" width="11.77734375" style="1" customWidth="1"/>
    <col min="6915" max="7148" width="8.6640625" style="1"/>
    <col min="7149" max="7149" width="2.33203125" style="1" customWidth="1"/>
    <col min="7150" max="7150" width="23.33203125" style="1" customWidth="1"/>
    <col min="7151" max="7151" width="13.5546875" style="1" customWidth="1"/>
    <col min="7152" max="7155" width="12.109375" style="1" customWidth="1"/>
    <col min="7156" max="7166" width="12.21875" style="1" customWidth="1"/>
    <col min="7167" max="7169" width="12.88671875" style="1" customWidth="1"/>
    <col min="7170" max="7170" width="11.77734375" style="1" customWidth="1"/>
    <col min="7171" max="7404" width="8.6640625" style="1"/>
    <col min="7405" max="7405" width="2.33203125" style="1" customWidth="1"/>
    <col min="7406" max="7406" width="23.33203125" style="1" customWidth="1"/>
    <col min="7407" max="7407" width="13.5546875" style="1" customWidth="1"/>
    <col min="7408" max="7411" width="12.109375" style="1" customWidth="1"/>
    <col min="7412" max="7422" width="12.21875" style="1" customWidth="1"/>
    <col min="7423" max="7425" width="12.88671875" style="1" customWidth="1"/>
    <col min="7426" max="7426" width="11.77734375" style="1" customWidth="1"/>
    <col min="7427" max="7660" width="8.6640625" style="1"/>
    <col min="7661" max="7661" width="2.33203125" style="1" customWidth="1"/>
    <col min="7662" max="7662" width="23.33203125" style="1" customWidth="1"/>
    <col min="7663" max="7663" width="13.5546875" style="1" customWidth="1"/>
    <col min="7664" max="7667" width="12.109375" style="1" customWidth="1"/>
    <col min="7668" max="7678" width="12.21875" style="1" customWidth="1"/>
    <col min="7679" max="7681" width="12.88671875" style="1" customWidth="1"/>
    <col min="7682" max="7682" width="11.77734375" style="1" customWidth="1"/>
    <col min="7683" max="7916" width="8.6640625" style="1"/>
    <col min="7917" max="7917" width="2.33203125" style="1" customWidth="1"/>
    <col min="7918" max="7918" width="23.33203125" style="1" customWidth="1"/>
    <col min="7919" max="7919" width="13.5546875" style="1" customWidth="1"/>
    <col min="7920" max="7923" width="12.109375" style="1" customWidth="1"/>
    <col min="7924" max="7934" width="12.21875" style="1" customWidth="1"/>
    <col min="7935" max="7937" width="12.88671875" style="1" customWidth="1"/>
    <col min="7938" max="7938" width="11.77734375" style="1" customWidth="1"/>
    <col min="7939" max="8172" width="8.6640625" style="1"/>
    <col min="8173" max="8173" width="2.33203125" style="1" customWidth="1"/>
    <col min="8174" max="8174" width="23.33203125" style="1" customWidth="1"/>
    <col min="8175" max="8175" width="13.5546875" style="1" customWidth="1"/>
    <col min="8176" max="8179" width="12.109375" style="1" customWidth="1"/>
    <col min="8180" max="8190" width="12.21875" style="1" customWidth="1"/>
    <col min="8191" max="8193" width="12.88671875" style="1" customWidth="1"/>
    <col min="8194" max="8194" width="11.77734375" style="1" customWidth="1"/>
    <col min="8195" max="8428" width="8.6640625" style="1"/>
    <col min="8429" max="8429" width="2.33203125" style="1" customWidth="1"/>
    <col min="8430" max="8430" width="23.33203125" style="1" customWidth="1"/>
    <col min="8431" max="8431" width="13.5546875" style="1" customWidth="1"/>
    <col min="8432" max="8435" width="12.109375" style="1" customWidth="1"/>
    <col min="8436" max="8446" width="12.21875" style="1" customWidth="1"/>
    <col min="8447" max="8449" width="12.88671875" style="1" customWidth="1"/>
    <col min="8450" max="8450" width="11.77734375" style="1" customWidth="1"/>
    <col min="8451" max="8684" width="8.6640625" style="1"/>
    <col min="8685" max="8685" width="2.33203125" style="1" customWidth="1"/>
    <col min="8686" max="8686" width="23.33203125" style="1" customWidth="1"/>
    <col min="8687" max="8687" width="13.5546875" style="1" customWidth="1"/>
    <col min="8688" max="8691" width="12.109375" style="1" customWidth="1"/>
    <col min="8692" max="8702" width="12.21875" style="1" customWidth="1"/>
    <col min="8703" max="8705" width="12.88671875" style="1" customWidth="1"/>
    <col min="8706" max="8706" width="11.77734375" style="1" customWidth="1"/>
    <col min="8707" max="8940" width="8.6640625" style="1"/>
    <col min="8941" max="8941" width="2.33203125" style="1" customWidth="1"/>
    <col min="8942" max="8942" width="23.33203125" style="1" customWidth="1"/>
    <col min="8943" max="8943" width="13.5546875" style="1" customWidth="1"/>
    <col min="8944" max="8947" width="12.109375" style="1" customWidth="1"/>
    <col min="8948" max="8958" width="12.21875" style="1" customWidth="1"/>
    <col min="8959" max="8961" width="12.88671875" style="1" customWidth="1"/>
    <col min="8962" max="8962" width="11.77734375" style="1" customWidth="1"/>
    <col min="8963" max="9196" width="8.6640625" style="1"/>
    <col min="9197" max="9197" width="2.33203125" style="1" customWidth="1"/>
    <col min="9198" max="9198" width="23.33203125" style="1" customWidth="1"/>
    <col min="9199" max="9199" width="13.5546875" style="1" customWidth="1"/>
    <col min="9200" max="9203" width="12.109375" style="1" customWidth="1"/>
    <col min="9204" max="9214" width="12.21875" style="1" customWidth="1"/>
    <col min="9215" max="9217" width="12.88671875" style="1" customWidth="1"/>
    <col min="9218" max="9218" width="11.77734375" style="1" customWidth="1"/>
    <col min="9219" max="9452" width="8.6640625" style="1"/>
    <col min="9453" max="9453" width="2.33203125" style="1" customWidth="1"/>
    <col min="9454" max="9454" width="23.33203125" style="1" customWidth="1"/>
    <col min="9455" max="9455" width="13.5546875" style="1" customWidth="1"/>
    <col min="9456" max="9459" width="12.109375" style="1" customWidth="1"/>
    <col min="9460" max="9470" width="12.21875" style="1" customWidth="1"/>
    <col min="9471" max="9473" width="12.88671875" style="1" customWidth="1"/>
    <col min="9474" max="9474" width="11.77734375" style="1" customWidth="1"/>
    <col min="9475" max="9708" width="8.6640625" style="1"/>
    <col min="9709" max="9709" width="2.33203125" style="1" customWidth="1"/>
    <col min="9710" max="9710" width="23.33203125" style="1" customWidth="1"/>
    <col min="9711" max="9711" width="13.5546875" style="1" customWidth="1"/>
    <col min="9712" max="9715" width="12.109375" style="1" customWidth="1"/>
    <col min="9716" max="9726" width="12.21875" style="1" customWidth="1"/>
    <col min="9727" max="9729" width="12.88671875" style="1" customWidth="1"/>
    <col min="9730" max="9730" width="11.77734375" style="1" customWidth="1"/>
    <col min="9731" max="9964" width="8.6640625" style="1"/>
    <col min="9965" max="9965" width="2.33203125" style="1" customWidth="1"/>
    <col min="9966" max="9966" width="23.33203125" style="1" customWidth="1"/>
    <col min="9967" max="9967" width="13.5546875" style="1" customWidth="1"/>
    <col min="9968" max="9971" width="12.109375" style="1" customWidth="1"/>
    <col min="9972" max="9982" width="12.21875" style="1" customWidth="1"/>
    <col min="9983" max="9985" width="12.88671875" style="1" customWidth="1"/>
    <col min="9986" max="9986" width="11.77734375" style="1" customWidth="1"/>
    <col min="9987" max="10220" width="8.6640625" style="1"/>
    <col min="10221" max="10221" width="2.33203125" style="1" customWidth="1"/>
    <col min="10222" max="10222" width="23.33203125" style="1" customWidth="1"/>
    <col min="10223" max="10223" width="13.5546875" style="1" customWidth="1"/>
    <col min="10224" max="10227" width="12.109375" style="1" customWidth="1"/>
    <col min="10228" max="10238" width="12.21875" style="1" customWidth="1"/>
    <col min="10239" max="10241" width="12.88671875" style="1" customWidth="1"/>
    <col min="10242" max="10242" width="11.77734375" style="1" customWidth="1"/>
    <col min="10243" max="10476" width="8.6640625" style="1"/>
    <col min="10477" max="10477" width="2.33203125" style="1" customWidth="1"/>
    <col min="10478" max="10478" width="23.33203125" style="1" customWidth="1"/>
    <col min="10479" max="10479" width="13.5546875" style="1" customWidth="1"/>
    <col min="10480" max="10483" width="12.109375" style="1" customWidth="1"/>
    <col min="10484" max="10494" width="12.21875" style="1" customWidth="1"/>
    <col min="10495" max="10497" width="12.88671875" style="1" customWidth="1"/>
    <col min="10498" max="10498" width="11.77734375" style="1" customWidth="1"/>
    <col min="10499" max="10732" width="8.6640625" style="1"/>
    <col min="10733" max="10733" width="2.33203125" style="1" customWidth="1"/>
    <col min="10734" max="10734" width="23.33203125" style="1" customWidth="1"/>
    <col min="10735" max="10735" width="13.5546875" style="1" customWidth="1"/>
    <col min="10736" max="10739" width="12.109375" style="1" customWidth="1"/>
    <col min="10740" max="10750" width="12.21875" style="1" customWidth="1"/>
    <col min="10751" max="10753" width="12.88671875" style="1" customWidth="1"/>
    <col min="10754" max="10754" width="11.77734375" style="1" customWidth="1"/>
    <col min="10755" max="10988" width="8.6640625" style="1"/>
    <col min="10989" max="10989" width="2.33203125" style="1" customWidth="1"/>
    <col min="10990" max="10990" width="23.33203125" style="1" customWidth="1"/>
    <col min="10991" max="10991" width="13.5546875" style="1" customWidth="1"/>
    <col min="10992" max="10995" width="12.109375" style="1" customWidth="1"/>
    <col min="10996" max="11006" width="12.21875" style="1" customWidth="1"/>
    <col min="11007" max="11009" width="12.88671875" style="1" customWidth="1"/>
    <col min="11010" max="11010" width="11.77734375" style="1" customWidth="1"/>
    <col min="11011" max="11244" width="8.6640625" style="1"/>
    <col min="11245" max="11245" width="2.33203125" style="1" customWidth="1"/>
    <col min="11246" max="11246" width="23.33203125" style="1" customWidth="1"/>
    <col min="11247" max="11247" width="13.5546875" style="1" customWidth="1"/>
    <col min="11248" max="11251" width="12.109375" style="1" customWidth="1"/>
    <col min="11252" max="11262" width="12.21875" style="1" customWidth="1"/>
    <col min="11263" max="11265" width="12.88671875" style="1" customWidth="1"/>
    <col min="11266" max="11266" width="11.77734375" style="1" customWidth="1"/>
    <col min="11267" max="11500" width="8.6640625" style="1"/>
    <col min="11501" max="11501" width="2.33203125" style="1" customWidth="1"/>
    <col min="11502" max="11502" width="23.33203125" style="1" customWidth="1"/>
    <col min="11503" max="11503" width="13.5546875" style="1" customWidth="1"/>
    <col min="11504" max="11507" width="12.109375" style="1" customWidth="1"/>
    <col min="11508" max="11518" width="12.21875" style="1" customWidth="1"/>
    <col min="11519" max="11521" width="12.88671875" style="1" customWidth="1"/>
    <col min="11522" max="11522" width="11.77734375" style="1" customWidth="1"/>
    <col min="11523" max="11756" width="8.6640625" style="1"/>
    <col min="11757" max="11757" width="2.33203125" style="1" customWidth="1"/>
    <col min="11758" max="11758" width="23.33203125" style="1" customWidth="1"/>
    <col min="11759" max="11759" width="13.5546875" style="1" customWidth="1"/>
    <col min="11760" max="11763" width="12.109375" style="1" customWidth="1"/>
    <col min="11764" max="11774" width="12.21875" style="1" customWidth="1"/>
    <col min="11775" max="11777" width="12.88671875" style="1" customWidth="1"/>
    <col min="11778" max="11778" width="11.77734375" style="1" customWidth="1"/>
    <col min="11779" max="12012" width="8.6640625" style="1"/>
    <col min="12013" max="12013" width="2.33203125" style="1" customWidth="1"/>
    <col min="12014" max="12014" width="23.33203125" style="1" customWidth="1"/>
    <col min="12015" max="12015" width="13.5546875" style="1" customWidth="1"/>
    <col min="12016" max="12019" width="12.109375" style="1" customWidth="1"/>
    <col min="12020" max="12030" width="12.21875" style="1" customWidth="1"/>
    <col min="12031" max="12033" width="12.88671875" style="1" customWidth="1"/>
    <col min="12034" max="12034" width="11.77734375" style="1" customWidth="1"/>
    <col min="12035" max="12268" width="8.6640625" style="1"/>
    <col min="12269" max="12269" width="2.33203125" style="1" customWidth="1"/>
    <col min="12270" max="12270" width="23.33203125" style="1" customWidth="1"/>
    <col min="12271" max="12271" width="13.5546875" style="1" customWidth="1"/>
    <col min="12272" max="12275" width="12.109375" style="1" customWidth="1"/>
    <col min="12276" max="12286" width="12.21875" style="1" customWidth="1"/>
    <col min="12287" max="12289" width="12.88671875" style="1" customWidth="1"/>
    <col min="12290" max="12290" width="11.77734375" style="1" customWidth="1"/>
    <col min="12291" max="12524" width="8.6640625" style="1"/>
    <col min="12525" max="12525" width="2.33203125" style="1" customWidth="1"/>
    <col min="12526" max="12526" width="23.33203125" style="1" customWidth="1"/>
    <col min="12527" max="12527" width="13.5546875" style="1" customWidth="1"/>
    <col min="12528" max="12531" width="12.109375" style="1" customWidth="1"/>
    <col min="12532" max="12542" width="12.21875" style="1" customWidth="1"/>
    <col min="12543" max="12545" width="12.88671875" style="1" customWidth="1"/>
    <col min="12546" max="12546" width="11.77734375" style="1" customWidth="1"/>
    <col min="12547" max="12780" width="8.6640625" style="1"/>
    <col min="12781" max="12781" width="2.33203125" style="1" customWidth="1"/>
    <col min="12782" max="12782" width="23.33203125" style="1" customWidth="1"/>
    <col min="12783" max="12783" width="13.5546875" style="1" customWidth="1"/>
    <col min="12784" max="12787" width="12.109375" style="1" customWidth="1"/>
    <col min="12788" max="12798" width="12.21875" style="1" customWidth="1"/>
    <col min="12799" max="12801" width="12.88671875" style="1" customWidth="1"/>
    <col min="12802" max="12802" width="11.77734375" style="1" customWidth="1"/>
    <col min="12803" max="13036" width="8.6640625" style="1"/>
    <col min="13037" max="13037" width="2.33203125" style="1" customWidth="1"/>
    <col min="13038" max="13038" width="23.33203125" style="1" customWidth="1"/>
    <col min="13039" max="13039" width="13.5546875" style="1" customWidth="1"/>
    <col min="13040" max="13043" width="12.109375" style="1" customWidth="1"/>
    <col min="13044" max="13054" width="12.21875" style="1" customWidth="1"/>
    <col min="13055" max="13057" width="12.88671875" style="1" customWidth="1"/>
    <col min="13058" max="13058" width="11.77734375" style="1" customWidth="1"/>
    <col min="13059" max="13292" width="8.6640625" style="1"/>
    <col min="13293" max="13293" width="2.33203125" style="1" customWidth="1"/>
    <col min="13294" max="13294" width="23.33203125" style="1" customWidth="1"/>
    <col min="13295" max="13295" width="13.5546875" style="1" customWidth="1"/>
    <col min="13296" max="13299" width="12.109375" style="1" customWidth="1"/>
    <col min="13300" max="13310" width="12.21875" style="1" customWidth="1"/>
    <col min="13311" max="13313" width="12.88671875" style="1" customWidth="1"/>
    <col min="13314" max="13314" width="11.77734375" style="1" customWidth="1"/>
    <col min="13315" max="13548" width="8.6640625" style="1"/>
    <col min="13549" max="13549" width="2.33203125" style="1" customWidth="1"/>
    <col min="13550" max="13550" width="23.33203125" style="1" customWidth="1"/>
    <col min="13551" max="13551" width="13.5546875" style="1" customWidth="1"/>
    <col min="13552" max="13555" width="12.109375" style="1" customWidth="1"/>
    <col min="13556" max="13566" width="12.21875" style="1" customWidth="1"/>
    <col min="13567" max="13569" width="12.88671875" style="1" customWidth="1"/>
    <col min="13570" max="13570" width="11.77734375" style="1" customWidth="1"/>
    <col min="13571" max="13804" width="8.6640625" style="1"/>
    <col min="13805" max="13805" width="2.33203125" style="1" customWidth="1"/>
    <col min="13806" max="13806" width="23.33203125" style="1" customWidth="1"/>
    <col min="13807" max="13807" width="13.5546875" style="1" customWidth="1"/>
    <col min="13808" max="13811" width="12.109375" style="1" customWidth="1"/>
    <col min="13812" max="13822" width="12.21875" style="1" customWidth="1"/>
    <col min="13823" max="13825" width="12.88671875" style="1" customWidth="1"/>
    <col min="13826" max="13826" width="11.77734375" style="1" customWidth="1"/>
    <col min="13827" max="14060" width="8.6640625" style="1"/>
    <col min="14061" max="14061" width="2.33203125" style="1" customWidth="1"/>
    <col min="14062" max="14062" width="23.33203125" style="1" customWidth="1"/>
    <col min="14063" max="14063" width="13.5546875" style="1" customWidth="1"/>
    <col min="14064" max="14067" width="12.109375" style="1" customWidth="1"/>
    <col min="14068" max="14078" width="12.21875" style="1" customWidth="1"/>
    <col min="14079" max="14081" width="12.88671875" style="1" customWidth="1"/>
    <col min="14082" max="14082" width="11.77734375" style="1" customWidth="1"/>
    <col min="14083" max="14316" width="8.6640625" style="1"/>
    <col min="14317" max="14317" width="2.33203125" style="1" customWidth="1"/>
    <col min="14318" max="14318" width="23.33203125" style="1" customWidth="1"/>
    <col min="14319" max="14319" width="13.5546875" style="1" customWidth="1"/>
    <col min="14320" max="14323" width="12.109375" style="1" customWidth="1"/>
    <col min="14324" max="14334" width="12.21875" style="1" customWidth="1"/>
    <col min="14335" max="14337" width="12.88671875" style="1" customWidth="1"/>
    <col min="14338" max="14338" width="11.77734375" style="1" customWidth="1"/>
    <col min="14339" max="14572" width="8.6640625" style="1"/>
    <col min="14573" max="14573" width="2.33203125" style="1" customWidth="1"/>
    <col min="14574" max="14574" width="23.33203125" style="1" customWidth="1"/>
    <col min="14575" max="14575" width="13.5546875" style="1" customWidth="1"/>
    <col min="14576" max="14579" width="12.109375" style="1" customWidth="1"/>
    <col min="14580" max="14590" width="12.21875" style="1" customWidth="1"/>
    <col min="14591" max="14593" width="12.88671875" style="1" customWidth="1"/>
    <col min="14594" max="14594" width="11.77734375" style="1" customWidth="1"/>
    <col min="14595" max="14828" width="8.6640625" style="1"/>
    <col min="14829" max="14829" width="2.33203125" style="1" customWidth="1"/>
    <col min="14830" max="14830" width="23.33203125" style="1" customWidth="1"/>
    <col min="14831" max="14831" width="13.5546875" style="1" customWidth="1"/>
    <col min="14832" max="14835" width="12.109375" style="1" customWidth="1"/>
    <col min="14836" max="14846" width="12.21875" style="1" customWidth="1"/>
    <col min="14847" max="14849" width="12.88671875" style="1" customWidth="1"/>
    <col min="14850" max="14850" width="11.77734375" style="1" customWidth="1"/>
    <col min="14851" max="15084" width="8.6640625" style="1"/>
    <col min="15085" max="15085" width="2.33203125" style="1" customWidth="1"/>
    <col min="15086" max="15086" width="23.33203125" style="1" customWidth="1"/>
    <col min="15087" max="15087" width="13.5546875" style="1" customWidth="1"/>
    <col min="15088" max="15091" width="12.109375" style="1" customWidth="1"/>
    <col min="15092" max="15102" width="12.21875" style="1" customWidth="1"/>
    <col min="15103" max="15105" width="12.88671875" style="1" customWidth="1"/>
    <col min="15106" max="15106" width="11.77734375" style="1" customWidth="1"/>
    <col min="15107" max="15340" width="8.6640625" style="1"/>
    <col min="15341" max="15341" width="2.33203125" style="1" customWidth="1"/>
    <col min="15342" max="15342" width="23.33203125" style="1" customWidth="1"/>
    <col min="15343" max="15343" width="13.5546875" style="1" customWidth="1"/>
    <col min="15344" max="15347" width="12.109375" style="1" customWidth="1"/>
    <col min="15348" max="15358" width="12.21875" style="1" customWidth="1"/>
    <col min="15359" max="15361" width="12.88671875" style="1" customWidth="1"/>
    <col min="15362" max="15362" width="11.77734375" style="1" customWidth="1"/>
    <col min="15363" max="15596" width="8.6640625" style="1"/>
    <col min="15597" max="15597" width="2.33203125" style="1" customWidth="1"/>
    <col min="15598" max="15598" width="23.33203125" style="1" customWidth="1"/>
    <col min="15599" max="15599" width="13.5546875" style="1" customWidth="1"/>
    <col min="15600" max="15603" width="12.109375" style="1" customWidth="1"/>
    <col min="15604" max="15614" width="12.21875" style="1" customWidth="1"/>
    <col min="15615" max="15617" width="12.88671875" style="1" customWidth="1"/>
    <col min="15618" max="15618" width="11.77734375" style="1" customWidth="1"/>
    <col min="15619" max="15852" width="8.6640625" style="1"/>
    <col min="15853" max="15853" width="2.33203125" style="1" customWidth="1"/>
    <col min="15854" max="15854" width="23.33203125" style="1" customWidth="1"/>
    <col min="15855" max="15855" width="13.5546875" style="1" customWidth="1"/>
    <col min="15856" max="15859" width="12.109375" style="1" customWidth="1"/>
    <col min="15860" max="15870" width="12.21875" style="1" customWidth="1"/>
    <col min="15871" max="15873" width="12.88671875" style="1" customWidth="1"/>
    <col min="15874" max="15874" width="11.77734375" style="1" customWidth="1"/>
    <col min="15875" max="16108" width="8.6640625" style="1"/>
    <col min="16109" max="16109" width="2.33203125" style="1" customWidth="1"/>
    <col min="16110" max="16110" width="23.33203125" style="1" customWidth="1"/>
    <col min="16111" max="16111" width="13.5546875" style="1" customWidth="1"/>
    <col min="16112" max="16115" width="12.109375" style="1" customWidth="1"/>
    <col min="16116" max="16126" width="12.21875" style="1" customWidth="1"/>
    <col min="16127" max="16129" width="12.88671875" style="1" customWidth="1"/>
    <col min="16130" max="16130" width="11.77734375" style="1" customWidth="1"/>
    <col min="16131" max="16384" width="8.6640625" style="1"/>
  </cols>
  <sheetData>
    <row r="1" spans="2:22" ht="23.25" customHeight="1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2" ht="23.25" customHeight="1">
      <c r="B2" s="33" t="s">
        <v>61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2" ht="23.25" customHeight="1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2" ht="23.25" customHeight="1">
      <c r="B4" s="33" t="s">
        <v>70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2:22" ht="23.2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3" t="s">
        <v>72</v>
      </c>
      <c r="U5" s="33"/>
      <c r="V5" s="31"/>
    </row>
    <row r="6" spans="2:22" ht="18.75" customHeight="1">
      <c r="B6" s="5"/>
      <c r="C6" s="6"/>
      <c r="D6" s="6"/>
      <c r="E6" s="6"/>
      <c r="F6" s="6"/>
      <c r="G6" s="6"/>
      <c r="H6" s="7"/>
      <c r="I6" s="6"/>
      <c r="J6" s="6"/>
      <c r="K6" s="6"/>
      <c r="L6" s="8"/>
      <c r="M6" s="9"/>
      <c r="N6" s="9"/>
      <c r="O6" s="10"/>
      <c r="R6" s="3"/>
      <c r="S6" s="22"/>
      <c r="T6" s="30"/>
      <c r="U6" s="42" t="s">
        <v>65</v>
      </c>
      <c r="V6" s="42"/>
    </row>
    <row r="7" spans="2:22" s="11" customFormat="1" ht="23.25" customHeight="1"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11</v>
      </c>
      <c r="L7" s="34" t="s">
        <v>12</v>
      </c>
      <c r="M7" s="34" t="s">
        <v>13</v>
      </c>
      <c r="N7" s="34" t="s">
        <v>14</v>
      </c>
      <c r="O7" s="38" t="s">
        <v>15</v>
      </c>
      <c r="P7" s="34" t="s">
        <v>16</v>
      </c>
      <c r="Q7" s="34" t="s">
        <v>17</v>
      </c>
      <c r="R7" s="34" t="s">
        <v>18</v>
      </c>
      <c r="S7" s="34" t="s">
        <v>19</v>
      </c>
      <c r="T7" s="29" t="s">
        <v>63</v>
      </c>
      <c r="U7" s="34" t="s">
        <v>67</v>
      </c>
      <c r="V7" s="34"/>
    </row>
    <row r="8" spans="2:22" s="11" customFormat="1" ht="33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8"/>
      <c r="P8" s="34"/>
      <c r="Q8" s="34"/>
      <c r="R8" s="34"/>
      <c r="S8" s="34"/>
      <c r="T8" s="32" t="s">
        <v>66</v>
      </c>
      <c r="U8" s="32" t="s">
        <v>62</v>
      </c>
      <c r="V8" s="32" t="s">
        <v>68</v>
      </c>
    </row>
    <row r="9" spans="2:22" s="11" customFormat="1" ht="40.5" customHeight="1">
      <c r="B9" s="34"/>
      <c r="C9" s="34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8"/>
      <c r="P9" s="34"/>
      <c r="Q9" s="34"/>
      <c r="R9" s="34"/>
      <c r="S9" s="34"/>
      <c r="T9" s="32"/>
      <c r="U9" s="32"/>
      <c r="V9" s="32"/>
    </row>
    <row r="10" spans="2:22" s="11" customFormat="1" ht="54.7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2"/>
      <c r="U10" s="32"/>
      <c r="V10" s="32"/>
    </row>
    <row r="11" spans="2:22" ht="23.25" customHeight="1">
      <c r="B11" s="39" t="s">
        <v>20</v>
      </c>
      <c r="C11" s="12" t="s">
        <v>21</v>
      </c>
      <c r="D11" s="13">
        <v>78.271899999999988</v>
      </c>
      <c r="E11" s="13">
        <v>80.170799999999986</v>
      </c>
      <c r="F11" s="13">
        <v>82.659400000000005</v>
      </c>
      <c r="G11" s="13">
        <v>84.908199999999994</v>
      </c>
      <c r="H11" s="13">
        <v>75.916509999999988</v>
      </c>
      <c r="I11" s="13">
        <v>80.65124114102494</v>
      </c>
      <c r="J11" s="13">
        <v>92.780699999999996</v>
      </c>
      <c r="K11" s="13">
        <v>92.358599999999996</v>
      </c>
      <c r="L11" s="13">
        <v>91.496760425588747</v>
      </c>
      <c r="M11" s="13">
        <v>91.391544531800008</v>
      </c>
      <c r="N11" s="13">
        <v>91.412788716948242</v>
      </c>
      <c r="O11" s="13">
        <v>96.302792136916679</v>
      </c>
      <c r="P11" s="13">
        <v>97.135162802426663</v>
      </c>
      <c r="Q11" s="13">
        <v>102.04</v>
      </c>
      <c r="R11" s="13">
        <v>102.27650593681224</v>
      </c>
      <c r="S11" s="23">
        <v>105.20813602349439</v>
      </c>
      <c r="T11" s="23">
        <v>111.75794934084557</v>
      </c>
      <c r="U11" s="26">
        <v>112</v>
      </c>
      <c r="V11" s="23">
        <v>104.99211459908089</v>
      </c>
    </row>
    <row r="12" spans="2:22" ht="23.25" customHeight="1">
      <c r="B12" s="39"/>
      <c r="C12" s="12" t="s">
        <v>22</v>
      </c>
      <c r="D12" s="13">
        <v>13.5215</v>
      </c>
      <c r="E12" s="13">
        <v>13.1845</v>
      </c>
      <c r="F12" s="13">
        <v>14.0335</v>
      </c>
      <c r="G12" s="13">
        <v>14.274299999999998</v>
      </c>
      <c r="H12" s="13">
        <v>13.176390999999997</v>
      </c>
      <c r="I12" s="13">
        <v>15.328578100000001</v>
      </c>
      <c r="J12" s="13">
        <v>12.5204</v>
      </c>
      <c r="K12" s="13">
        <v>12.872999999999999</v>
      </c>
      <c r="L12" s="13">
        <v>15.148784195160255</v>
      </c>
      <c r="M12" s="13">
        <v>14.090506</v>
      </c>
      <c r="N12" s="13">
        <v>12.9954</v>
      </c>
      <c r="O12" s="13">
        <v>13.395641063333336</v>
      </c>
      <c r="P12" s="13">
        <v>15.62244328379802</v>
      </c>
      <c r="Q12" s="13">
        <v>14.44378</v>
      </c>
      <c r="R12" s="13">
        <v>16.593813394110523</v>
      </c>
      <c r="S12" s="23">
        <v>19.160179880200506</v>
      </c>
      <c r="T12" s="23">
        <v>18.532635609668624</v>
      </c>
      <c r="U12" s="13"/>
      <c r="V12" s="23"/>
    </row>
    <row r="13" spans="2:22" ht="23.25" customHeight="1">
      <c r="B13" s="39"/>
      <c r="C13" s="14" t="s">
        <v>23</v>
      </c>
      <c r="D13" s="15">
        <f t="shared" ref="D13:O13" si="0">SUM(D11:D12)</f>
        <v>91.793399999999991</v>
      </c>
      <c r="E13" s="15">
        <f t="shared" si="0"/>
        <v>93.355299999999986</v>
      </c>
      <c r="F13" s="15">
        <f t="shared" si="0"/>
        <v>96.692900000000009</v>
      </c>
      <c r="G13" s="15">
        <f t="shared" si="0"/>
        <v>99.18249999999999</v>
      </c>
      <c r="H13" s="15">
        <f t="shared" si="0"/>
        <v>89.092900999999983</v>
      </c>
      <c r="I13" s="15">
        <f t="shared" si="0"/>
        <v>95.979819241024941</v>
      </c>
      <c r="J13" s="15">
        <f t="shared" si="0"/>
        <v>105.30109999999999</v>
      </c>
      <c r="K13" s="15">
        <f t="shared" si="0"/>
        <v>105.2316</v>
      </c>
      <c r="L13" s="15">
        <f t="shared" si="0"/>
        <v>106.64554462074901</v>
      </c>
      <c r="M13" s="15">
        <f t="shared" si="0"/>
        <v>105.48205053180001</v>
      </c>
      <c r="N13" s="15">
        <f t="shared" si="0"/>
        <v>104.40818871694825</v>
      </c>
      <c r="O13" s="15">
        <f t="shared" si="0"/>
        <v>109.69843320025001</v>
      </c>
      <c r="P13" s="15">
        <f>SUM(P11:P12)</f>
        <v>112.75760608622468</v>
      </c>
      <c r="Q13" s="15">
        <f>SUM(Q11:Q12)</f>
        <v>116.48378000000001</v>
      </c>
      <c r="R13" s="15">
        <f t="shared" ref="R13" si="1">SUM(R11:R12)</f>
        <v>118.87031933092277</v>
      </c>
      <c r="S13" s="15">
        <f>SUM(S11:S12)</f>
        <v>124.36831590369489</v>
      </c>
      <c r="T13" s="15">
        <f>SUM(T11:T12)</f>
        <v>130.29058495051419</v>
      </c>
      <c r="U13" s="15">
        <f>SUM(U11:U12)</f>
        <v>112</v>
      </c>
      <c r="V13" s="15">
        <f>SUM(V11:V12)</f>
        <v>104.99211459908089</v>
      </c>
    </row>
    <row r="14" spans="2:22" ht="23.25" customHeight="1">
      <c r="B14" s="12" t="s">
        <v>24</v>
      </c>
      <c r="C14" s="14" t="s">
        <v>22</v>
      </c>
      <c r="D14" s="15">
        <v>69.354500000000002</v>
      </c>
      <c r="E14" s="15">
        <v>75.806699999999992</v>
      </c>
      <c r="F14" s="15">
        <v>78.5702</v>
      </c>
      <c r="G14" s="15">
        <v>80.679400000000001</v>
      </c>
      <c r="H14" s="15">
        <v>80.80355800000001</v>
      </c>
      <c r="I14" s="15">
        <v>86.873952999999986</v>
      </c>
      <c r="J14" s="15">
        <v>94.882062900000008</v>
      </c>
      <c r="K14" s="15">
        <v>93.51</v>
      </c>
      <c r="L14" s="15">
        <v>95.85</v>
      </c>
      <c r="M14" s="15">
        <v>86.526542403799994</v>
      </c>
      <c r="N14" s="15">
        <v>92.287532525000017</v>
      </c>
      <c r="O14" s="15">
        <v>98.510232235000004</v>
      </c>
      <c r="P14" s="15">
        <v>99.869523642399997</v>
      </c>
      <c r="Q14" s="15">
        <v>103.5962</v>
      </c>
      <c r="R14" s="15">
        <v>107.86051466200001</v>
      </c>
      <c r="S14" s="15">
        <v>109.58649824</v>
      </c>
      <c r="T14" s="15">
        <v>106.84485274472911</v>
      </c>
      <c r="U14" s="15"/>
      <c r="V14" s="15"/>
    </row>
    <row r="15" spans="2:22" ht="23.25" customHeight="1">
      <c r="B15" s="39" t="s">
        <v>25</v>
      </c>
      <c r="C15" s="12" t="s">
        <v>21</v>
      </c>
      <c r="D15" s="13">
        <v>4.0716000000000001</v>
      </c>
      <c r="E15" s="13">
        <v>3.7068000000000003</v>
      </c>
      <c r="F15" s="13">
        <v>4.1148999999999996</v>
      </c>
      <c r="G15" s="13">
        <v>3.0519000000000003</v>
      </c>
      <c r="H15" s="13">
        <v>2.7632329999999996</v>
      </c>
      <c r="I15" s="13">
        <v>3.4391470000000002</v>
      </c>
      <c r="J15" s="13">
        <v>3.2930000000000001</v>
      </c>
      <c r="K15" s="13">
        <v>2.84</v>
      </c>
      <c r="L15" s="13">
        <v>2.3925400794029854</v>
      </c>
      <c r="M15" s="13">
        <v>2.3000883999999995</v>
      </c>
      <c r="N15" s="13">
        <v>1.8162900000000002</v>
      </c>
      <c r="O15" s="13">
        <v>1.9643580000000003</v>
      </c>
      <c r="P15" s="13">
        <v>2.2738079870000001</v>
      </c>
      <c r="Q15" s="13">
        <v>1.7350000000000001</v>
      </c>
      <c r="R15" s="13">
        <v>1.696970353</v>
      </c>
      <c r="S15" s="23">
        <v>1.9863360819999998</v>
      </c>
      <c r="T15" s="23">
        <v>1.5855481623553453</v>
      </c>
      <c r="U15" s="13">
        <v>3</v>
      </c>
      <c r="V15" s="23">
        <v>1.6897476516691929</v>
      </c>
    </row>
    <row r="16" spans="2:22" ht="23.25" customHeight="1">
      <c r="B16" s="39"/>
      <c r="C16" s="12" t="s">
        <v>22</v>
      </c>
      <c r="D16" s="13">
        <v>3.5579999999999998</v>
      </c>
      <c r="E16" s="13">
        <v>3.444</v>
      </c>
      <c r="F16" s="13">
        <v>3.8109999999999999</v>
      </c>
      <c r="G16" s="13">
        <v>4.1936999999999998</v>
      </c>
      <c r="H16" s="13">
        <v>3.9349699999999999</v>
      </c>
      <c r="I16" s="13">
        <v>3.5640000000000001</v>
      </c>
      <c r="J16" s="13">
        <v>2.686153</v>
      </c>
      <c r="K16" s="13">
        <v>2.44</v>
      </c>
      <c r="L16" s="13">
        <v>3.1492634400000004</v>
      </c>
      <c r="M16" s="13">
        <v>3.1451339799999998</v>
      </c>
      <c r="N16" s="13">
        <v>2.4217262000000002</v>
      </c>
      <c r="O16" s="13">
        <v>2.6035432000000003</v>
      </c>
      <c r="P16" s="13">
        <v>2.5295769199999998</v>
      </c>
      <c r="Q16" s="13">
        <v>1.74</v>
      </c>
      <c r="R16" s="13">
        <v>3.0751346749999997</v>
      </c>
      <c r="S16" s="23">
        <v>2.8257344459999998</v>
      </c>
      <c r="T16" s="23">
        <v>2.6410842199999998</v>
      </c>
      <c r="U16" s="13"/>
      <c r="V16" s="23"/>
    </row>
    <row r="17" spans="2:22" ht="23.25" customHeight="1">
      <c r="B17" s="39"/>
      <c r="C17" s="12" t="s">
        <v>23</v>
      </c>
      <c r="D17" s="13">
        <f t="shared" ref="D17:O17" si="2">SUM(D15:D16)</f>
        <v>7.6295999999999999</v>
      </c>
      <c r="E17" s="13">
        <f t="shared" si="2"/>
        <v>7.1508000000000003</v>
      </c>
      <c r="F17" s="13">
        <f t="shared" si="2"/>
        <v>7.9258999999999995</v>
      </c>
      <c r="G17" s="13">
        <f t="shared" si="2"/>
        <v>7.2455999999999996</v>
      </c>
      <c r="H17" s="13">
        <f t="shared" si="2"/>
        <v>6.6982029999999995</v>
      </c>
      <c r="I17" s="13">
        <f t="shared" si="2"/>
        <v>7.0031470000000002</v>
      </c>
      <c r="J17" s="13">
        <f t="shared" si="2"/>
        <v>5.9791530000000002</v>
      </c>
      <c r="K17" s="13">
        <f t="shared" si="2"/>
        <v>5.2799999999999994</v>
      </c>
      <c r="L17" s="13">
        <f t="shared" si="2"/>
        <v>5.5418035194029862</v>
      </c>
      <c r="M17" s="13">
        <f t="shared" si="2"/>
        <v>5.4452223799999988</v>
      </c>
      <c r="N17" s="13">
        <f t="shared" si="2"/>
        <v>4.2380162000000006</v>
      </c>
      <c r="O17" s="13">
        <f t="shared" si="2"/>
        <v>4.5679012000000006</v>
      </c>
      <c r="P17" s="13">
        <f>SUM(P15:P16)</f>
        <v>4.8033849069999999</v>
      </c>
      <c r="Q17" s="13">
        <f>SUM(Q15:Q16)</f>
        <v>3.4750000000000001</v>
      </c>
      <c r="R17" s="13">
        <f t="shared" ref="R17" si="3">SUM(R15:R16)</f>
        <v>4.7721050279999995</v>
      </c>
      <c r="S17" s="23">
        <v>4.8120705280000005</v>
      </c>
      <c r="T17" s="23">
        <v>4.2266323823553451</v>
      </c>
      <c r="U17" s="13">
        <f t="shared" ref="U17" si="4">SUM(U15:U16)</f>
        <v>3</v>
      </c>
      <c r="V17" s="23">
        <f>V15+V16</f>
        <v>1.6897476516691929</v>
      </c>
    </row>
    <row r="18" spans="2:22" ht="23.25" customHeight="1">
      <c r="B18" s="12" t="s">
        <v>26</v>
      </c>
      <c r="C18" s="16" t="s">
        <v>21</v>
      </c>
      <c r="D18" s="13">
        <v>7.6840000000000002</v>
      </c>
      <c r="E18" s="13">
        <v>8.4237000000000002</v>
      </c>
      <c r="F18" s="13">
        <v>9.9701000000000004</v>
      </c>
      <c r="G18" s="13">
        <v>8.8871000000000002</v>
      </c>
      <c r="H18" s="13">
        <v>6.5064119999999992</v>
      </c>
      <c r="I18" s="13">
        <v>10.369909400000001</v>
      </c>
      <c r="J18" s="13">
        <v>10.276019500000002</v>
      </c>
      <c r="K18" s="13">
        <v>8.74</v>
      </c>
      <c r="L18" s="13">
        <v>9.2500920799999999</v>
      </c>
      <c r="M18" s="13">
        <v>9.1842399999999991</v>
      </c>
      <c r="N18" s="13">
        <v>8.066633561099998</v>
      </c>
      <c r="O18" s="13">
        <v>9.7298635999999998</v>
      </c>
      <c r="P18" s="13">
        <v>9.2088465980000009</v>
      </c>
      <c r="Q18" s="13">
        <v>8.6639999999999997</v>
      </c>
      <c r="R18" s="13">
        <v>10.362598849000001</v>
      </c>
      <c r="S18" s="23">
        <v>10.86317322</v>
      </c>
      <c r="T18" s="23">
        <v>9.6239316073907073</v>
      </c>
      <c r="U18" s="13">
        <v>11.3</v>
      </c>
      <c r="V18" s="23">
        <v>9.7476128246379563</v>
      </c>
    </row>
    <row r="19" spans="2:22" ht="23.25" customHeight="1">
      <c r="B19" s="39" t="s">
        <v>27</v>
      </c>
      <c r="C19" s="12" t="s">
        <v>21</v>
      </c>
      <c r="D19" s="13">
        <v>12.155899999999999</v>
      </c>
      <c r="E19" s="13">
        <v>11.556299999999998</v>
      </c>
      <c r="F19" s="13">
        <v>15.1067</v>
      </c>
      <c r="G19" s="13">
        <v>14.1205</v>
      </c>
      <c r="H19" s="13">
        <v>12.293291000000004</v>
      </c>
      <c r="I19" s="13">
        <v>16.637374599999994</v>
      </c>
      <c r="J19" s="13">
        <v>16.486279999999997</v>
      </c>
      <c r="K19" s="13">
        <v>16.204499999999999</v>
      </c>
      <c r="L19" s="13">
        <v>17.145199999999999</v>
      </c>
      <c r="M19" s="13">
        <v>17.013146117000002</v>
      </c>
      <c r="N19" s="13">
        <v>16.052713900000001</v>
      </c>
      <c r="O19" s="13">
        <v>18.9189884</v>
      </c>
      <c r="P19" s="13">
        <v>20.118385590300004</v>
      </c>
      <c r="Q19" s="13">
        <v>19.413599999999999</v>
      </c>
      <c r="R19" s="13">
        <v>19.429326590399999</v>
      </c>
      <c r="S19" s="23">
        <v>21.555084993999998</v>
      </c>
      <c r="T19" s="23">
        <v>22.628678311772095</v>
      </c>
      <c r="U19" s="13">
        <v>23.1</v>
      </c>
      <c r="V19" s="23">
        <v>23.097465560661171</v>
      </c>
    </row>
    <row r="20" spans="2:22" ht="23.25" customHeight="1">
      <c r="B20" s="39"/>
      <c r="C20" s="12" t="s">
        <v>22</v>
      </c>
      <c r="D20" s="13">
        <v>2.5539999999999998</v>
      </c>
      <c r="E20" s="13">
        <v>3.5406999999999997</v>
      </c>
      <c r="F20" s="13">
        <v>3.8487</v>
      </c>
      <c r="G20" s="13">
        <v>5.6109</v>
      </c>
      <c r="H20" s="13">
        <v>4.4261759999999999</v>
      </c>
      <c r="I20" s="13">
        <v>5.0883774000000006</v>
      </c>
      <c r="J20" s="13">
        <v>5.2730919999999992</v>
      </c>
      <c r="K20" s="13">
        <v>6.0537000000000001</v>
      </c>
      <c r="L20" s="13">
        <v>7.1147150799999999</v>
      </c>
      <c r="M20" s="13">
        <v>7.1596656000000003</v>
      </c>
      <c r="N20" s="13">
        <v>6.5146350000000002</v>
      </c>
      <c r="O20" s="13">
        <v>6.9808779400000001</v>
      </c>
      <c r="P20" s="13">
        <v>8.6344990849999981</v>
      </c>
      <c r="Q20" s="13">
        <v>8.3015000000000008</v>
      </c>
      <c r="R20" s="13">
        <v>9.336640285999998</v>
      </c>
      <c r="S20" s="23">
        <v>10.091828194</v>
      </c>
      <c r="T20" s="23">
        <v>10.989671716720574</v>
      </c>
      <c r="U20" s="13"/>
      <c r="V20" s="23"/>
    </row>
    <row r="21" spans="2:22" ht="23.25" customHeight="1">
      <c r="B21" s="39"/>
      <c r="C21" s="12" t="s">
        <v>23</v>
      </c>
      <c r="D21" s="13">
        <f t="shared" ref="D21:O21" si="5">SUM(D19:D20)</f>
        <v>14.709899999999999</v>
      </c>
      <c r="E21" s="13">
        <f t="shared" si="5"/>
        <v>15.096999999999998</v>
      </c>
      <c r="F21" s="13">
        <f t="shared" si="5"/>
        <v>18.955400000000001</v>
      </c>
      <c r="G21" s="13">
        <f t="shared" si="5"/>
        <v>19.731400000000001</v>
      </c>
      <c r="H21" s="13">
        <f t="shared" si="5"/>
        <v>16.719467000000002</v>
      </c>
      <c r="I21" s="13">
        <f t="shared" si="5"/>
        <v>21.725751999999993</v>
      </c>
      <c r="J21" s="13">
        <f t="shared" si="5"/>
        <v>21.759371999999995</v>
      </c>
      <c r="K21" s="13">
        <f t="shared" si="5"/>
        <v>22.258199999999999</v>
      </c>
      <c r="L21" s="13">
        <f t="shared" si="5"/>
        <v>24.259915079999999</v>
      </c>
      <c r="M21" s="13">
        <f t="shared" si="5"/>
        <v>24.172811717000002</v>
      </c>
      <c r="N21" s="13">
        <f t="shared" si="5"/>
        <v>22.567348899999999</v>
      </c>
      <c r="O21" s="13">
        <f t="shared" si="5"/>
        <v>25.899866339999999</v>
      </c>
      <c r="P21" s="13">
        <f>SUM(P19:P20)</f>
        <v>28.752884675300002</v>
      </c>
      <c r="Q21" s="13">
        <f>SUM(Q19:Q20)</f>
        <v>27.7151</v>
      </c>
      <c r="R21" s="13">
        <f t="shared" ref="R21" si="6">SUM(R19:R20)</f>
        <v>28.765966876399997</v>
      </c>
      <c r="S21" s="23">
        <v>31.646913187999999</v>
      </c>
      <c r="T21" s="23">
        <v>33.618350028492664</v>
      </c>
      <c r="U21" s="13">
        <f t="shared" ref="U21" si="7">SUM(U19:U20)</f>
        <v>23.1</v>
      </c>
      <c r="V21" s="23">
        <f>V19+V20</f>
        <v>23.097465560661171</v>
      </c>
    </row>
    <row r="22" spans="2:22" ht="23.25" customHeight="1">
      <c r="B22" s="12" t="s">
        <v>28</v>
      </c>
      <c r="C22" s="16" t="s">
        <v>21</v>
      </c>
      <c r="D22" s="13">
        <v>2.3535999999999997</v>
      </c>
      <c r="E22" s="13">
        <v>1.4436</v>
      </c>
      <c r="F22" s="13">
        <v>2.1521999999999997</v>
      </c>
      <c r="G22" s="13">
        <v>2.0399000000000003</v>
      </c>
      <c r="H22" s="13">
        <v>1.8884619999999999</v>
      </c>
      <c r="I22" s="13">
        <v>2.193451</v>
      </c>
      <c r="J22" s="13">
        <v>1.9292419999999999</v>
      </c>
      <c r="K22" s="13">
        <v>1.57</v>
      </c>
      <c r="L22" s="13">
        <v>1.9829369999999999</v>
      </c>
      <c r="M22" s="13">
        <v>2.0609109999999999</v>
      </c>
      <c r="N22" s="13">
        <v>1.8218930699999998</v>
      </c>
      <c r="O22" s="13">
        <v>1.3851102000000002</v>
      </c>
      <c r="P22" s="13">
        <v>1.9852357129999996</v>
      </c>
      <c r="Q22" s="13">
        <v>1.2386999999999999</v>
      </c>
      <c r="R22" s="13">
        <v>1.7550565970000001</v>
      </c>
      <c r="S22" s="23">
        <v>1.9983607649999999</v>
      </c>
      <c r="T22" s="23">
        <v>1.6960311015481155</v>
      </c>
      <c r="U22" s="13">
        <v>2.5</v>
      </c>
      <c r="V22" s="23">
        <v>1.6014637575002493</v>
      </c>
    </row>
    <row r="23" spans="2:22" ht="23.25" customHeight="1">
      <c r="B23" s="12" t="s">
        <v>29</v>
      </c>
      <c r="C23" s="16" t="s">
        <v>21</v>
      </c>
      <c r="D23" s="13">
        <v>0.47160000000000002</v>
      </c>
      <c r="E23" s="13">
        <v>0.47960000000000003</v>
      </c>
      <c r="F23" s="13">
        <v>0.55070000000000008</v>
      </c>
      <c r="G23" s="13">
        <v>0.44480000000000003</v>
      </c>
      <c r="H23" s="13">
        <v>0.38192200000000009</v>
      </c>
      <c r="I23" s="13">
        <v>0.441967</v>
      </c>
      <c r="J23" s="13">
        <v>0.45152999999999999</v>
      </c>
      <c r="K23" s="13">
        <v>0.44</v>
      </c>
      <c r="L23" s="13">
        <v>0.42987009999999998</v>
      </c>
      <c r="M23" s="13">
        <v>0.385958678</v>
      </c>
      <c r="N23" s="13">
        <v>0.39090469999999999</v>
      </c>
      <c r="O23" s="13">
        <v>0.44194246499999995</v>
      </c>
      <c r="P23" s="13">
        <v>0.43898612050000002</v>
      </c>
      <c r="Q23" s="13">
        <v>0.33300000000000002</v>
      </c>
      <c r="R23" s="13">
        <v>0.37081258300000003</v>
      </c>
      <c r="S23" s="23">
        <v>0.34694559400000002</v>
      </c>
      <c r="T23" s="23">
        <v>0.37483144712946193</v>
      </c>
      <c r="U23" s="13">
        <v>0.7</v>
      </c>
      <c r="V23" s="23">
        <v>0.4216481718732662</v>
      </c>
    </row>
    <row r="24" spans="2:22" ht="23.25" customHeight="1">
      <c r="B24" s="12" t="s">
        <v>30</v>
      </c>
      <c r="C24" s="16" t="s">
        <v>22</v>
      </c>
      <c r="D24" s="13">
        <v>1.2205999999999999</v>
      </c>
      <c r="E24" s="13">
        <v>1.3279000000000001</v>
      </c>
      <c r="F24" s="13">
        <v>1.1960999999999999</v>
      </c>
      <c r="G24" s="13">
        <v>1.6890999999999998</v>
      </c>
      <c r="H24" s="13">
        <v>1.3546579999999999</v>
      </c>
      <c r="I24" s="13">
        <v>1.662865</v>
      </c>
      <c r="J24" s="13">
        <v>1.6186500000000001</v>
      </c>
      <c r="K24" s="13">
        <v>1.75</v>
      </c>
      <c r="L24" s="13">
        <v>1.83065484</v>
      </c>
      <c r="M24" s="13">
        <v>1.612933</v>
      </c>
      <c r="N24" s="13">
        <v>1.4375137000000002</v>
      </c>
      <c r="O24" s="13">
        <v>1.747454732</v>
      </c>
      <c r="P24" s="13">
        <v>1.7808130900000001</v>
      </c>
      <c r="Q24" s="13">
        <v>1.6331</v>
      </c>
      <c r="R24" s="13">
        <v>1.7218330439999998</v>
      </c>
      <c r="S24" s="23">
        <v>1.6563390858309999</v>
      </c>
      <c r="T24" s="23">
        <v>1.3554298469191486</v>
      </c>
      <c r="U24" s="13"/>
      <c r="V24" s="23"/>
    </row>
    <row r="25" spans="2:22" ht="23.25" customHeight="1">
      <c r="B25" s="39" t="s">
        <v>31</v>
      </c>
      <c r="C25" s="16" t="s">
        <v>21</v>
      </c>
      <c r="D25" s="13">
        <f>D15+D18+D22+D23</f>
        <v>14.580800000000002</v>
      </c>
      <c r="E25" s="13">
        <f>E15+E18+E22+E23</f>
        <v>14.053700000000001</v>
      </c>
      <c r="F25" s="13">
        <f>F15+F18+F22+F23</f>
        <v>16.7879</v>
      </c>
      <c r="G25" s="13">
        <f>G15+G18+G22+G23</f>
        <v>14.4237</v>
      </c>
      <c r="H25" s="13">
        <f t="shared" ref="H25:O25" si="8">H15+H18+H22+H23</f>
        <v>11.540028999999999</v>
      </c>
      <c r="I25" s="13">
        <f t="shared" si="8"/>
        <v>16.444474400000004</v>
      </c>
      <c r="J25" s="13">
        <f t="shared" si="8"/>
        <v>15.949791500000003</v>
      </c>
      <c r="K25" s="13">
        <f t="shared" si="8"/>
        <v>13.59</v>
      </c>
      <c r="L25" s="13">
        <f t="shared" si="8"/>
        <v>14.055439259402986</v>
      </c>
      <c r="M25" s="13">
        <f t="shared" si="8"/>
        <v>13.931198078</v>
      </c>
      <c r="N25" s="13">
        <f t="shared" si="8"/>
        <v>12.095721331099998</v>
      </c>
      <c r="O25" s="13">
        <f t="shared" si="8"/>
        <v>13.521274265000001</v>
      </c>
      <c r="P25" s="13">
        <f t="shared" ref="P25:R25" si="9">P15+P18+P22+P23</f>
        <v>13.9068764185</v>
      </c>
      <c r="Q25" s="13">
        <f t="shared" si="9"/>
        <v>11.970699999999999</v>
      </c>
      <c r="R25" s="13">
        <f t="shared" si="9"/>
        <v>14.185438381999999</v>
      </c>
      <c r="S25" s="13">
        <f t="shared" ref="S25" si="10">S15+S18+S22+S23</f>
        <v>15.194815660999998</v>
      </c>
      <c r="T25" s="13">
        <f t="shared" ref="T25:V25" si="11">T15+T18+T22+T23</f>
        <v>13.280342318423632</v>
      </c>
      <c r="U25" s="13">
        <f t="shared" ref="U25" si="12">U15+U18+U22+U23</f>
        <v>17.5</v>
      </c>
      <c r="V25" s="13">
        <f t="shared" si="11"/>
        <v>13.460472405680665</v>
      </c>
    </row>
    <row r="26" spans="2:22" ht="23.25" customHeight="1">
      <c r="B26" s="39"/>
      <c r="C26" s="16" t="s">
        <v>32</v>
      </c>
      <c r="D26" s="13">
        <f>SUM(D16)</f>
        <v>3.5579999999999998</v>
      </c>
      <c r="E26" s="13">
        <f>SUM(E16)</f>
        <v>3.444</v>
      </c>
      <c r="F26" s="13">
        <f>SUM(F16)</f>
        <v>3.8109999999999999</v>
      </c>
      <c r="G26" s="13">
        <f>SUM(G16)</f>
        <v>4.1936999999999998</v>
      </c>
      <c r="H26" s="13">
        <f t="shared" ref="H26:O26" si="13">SUM(H16)</f>
        <v>3.9349699999999999</v>
      </c>
      <c r="I26" s="13">
        <f t="shared" si="13"/>
        <v>3.5640000000000001</v>
      </c>
      <c r="J26" s="13">
        <f t="shared" si="13"/>
        <v>2.686153</v>
      </c>
      <c r="K26" s="13">
        <f t="shared" si="13"/>
        <v>2.44</v>
      </c>
      <c r="L26" s="13">
        <f t="shared" si="13"/>
        <v>3.1492634400000004</v>
      </c>
      <c r="M26" s="13">
        <f t="shared" si="13"/>
        <v>3.1451339799999998</v>
      </c>
      <c r="N26" s="13">
        <f t="shared" si="13"/>
        <v>2.4217262000000002</v>
      </c>
      <c r="O26" s="13">
        <f t="shared" si="13"/>
        <v>2.6035432000000003</v>
      </c>
      <c r="P26" s="13">
        <f t="shared" ref="P26:R26" si="14">SUM(P16)</f>
        <v>2.5295769199999998</v>
      </c>
      <c r="Q26" s="13">
        <f t="shared" si="14"/>
        <v>1.74</v>
      </c>
      <c r="R26" s="13">
        <f t="shared" si="14"/>
        <v>3.0751346749999997</v>
      </c>
      <c r="S26" s="13">
        <f t="shared" ref="S26" si="15">SUM(S16)</f>
        <v>2.8257344459999998</v>
      </c>
      <c r="T26" s="13">
        <f t="shared" ref="T26" si="16">SUM(T16)</f>
        <v>2.6410842199999998</v>
      </c>
      <c r="U26" s="13"/>
      <c r="V26" s="13"/>
    </row>
    <row r="27" spans="2:22" ht="23.25" customHeight="1">
      <c r="B27" s="39"/>
      <c r="C27" s="16" t="s">
        <v>23</v>
      </c>
      <c r="D27" s="13">
        <f t="shared" ref="D27:O27" si="17">SUM(D25:D26)</f>
        <v>18.138800000000003</v>
      </c>
      <c r="E27" s="13">
        <f t="shared" si="17"/>
        <v>17.497700000000002</v>
      </c>
      <c r="F27" s="13">
        <f t="shared" si="17"/>
        <v>20.5989</v>
      </c>
      <c r="G27" s="13">
        <f t="shared" si="17"/>
        <v>18.6174</v>
      </c>
      <c r="H27" s="13">
        <f t="shared" si="17"/>
        <v>15.474998999999999</v>
      </c>
      <c r="I27" s="13">
        <f t="shared" si="17"/>
        <v>20.008474400000004</v>
      </c>
      <c r="J27" s="13">
        <f t="shared" si="17"/>
        <v>18.635944500000004</v>
      </c>
      <c r="K27" s="13">
        <f t="shared" si="17"/>
        <v>16.03</v>
      </c>
      <c r="L27" s="13">
        <f t="shared" si="17"/>
        <v>17.204702699402986</v>
      </c>
      <c r="M27" s="13">
        <f t="shared" si="17"/>
        <v>17.076332057999998</v>
      </c>
      <c r="N27" s="13">
        <f t="shared" si="17"/>
        <v>14.517447531099998</v>
      </c>
      <c r="O27" s="13">
        <f t="shared" si="17"/>
        <v>16.124817465</v>
      </c>
      <c r="P27" s="13">
        <f t="shared" ref="P27:R27" si="18">SUM(P25:P26)</f>
        <v>16.436453338499998</v>
      </c>
      <c r="Q27" s="13">
        <f t="shared" si="18"/>
        <v>13.710699999999999</v>
      </c>
      <c r="R27" s="13">
        <f t="shared" si="18"/>
        <v>17.260573056999998</v>
      </c>
      <c r="S27" s="13">
        <f t="shared" ref="S27:U27" si="19">SUM(S25:S26)</f>
        <v>18.020550106999998</v>
      </c>
      <c r="T27" s="13">
        <f t="shared" ref="T27:V27" si="20">SUM(T25:T26)</f>
        <v>15.921426538423631</v>
      </c>
      <c r="U27" s="13">
        <f t="shared" si="19"/>
        <v>17.5</v>
      </c>
      <c r="V27" s="13">
        <f t="shared" si="20"/>
        <v>13.460472405680665</v>
      </c>
    </row>
    <row r="28" spans="2:22" ht="23.25" customHeight="1">
      <c r="B28" s="39" t="s">
        <v>33</v>
      </c>
      <c r="C28" s="12" t="s">
        <v>21</v>
      </c>
      <c r="D28" s="13">
        <f t="shared" ref="D28:R28" si="21">SUM(D25,D19)</f>
        <v>26.736699999999999</v>
      </c>
      <c r="E28" s="13">
        <f t="shared" si="21"/>
        <v>25.61</v>
      </c>
      <c r="F28" s="13">
        <f t="shared" si="21"/>
        <v>31.894600000000001</v>
      </c>
      <c r="G28" s="13">
        <f t="shared" si="21"/>
        <v>28.5442</v>
      </c>
      <c r="H28" s="13">
        <f t="shared" si="21"/>
        <v>23.833320000000001</v>
      </c>
      <c r="I28" s="13">
        <f t="shared" si="21"/>
        <v>33.081848999999998</v>
      </c>
      <c r="J28" s="13">
        <f t="shared" si="21"/>
        <v>32.436071499999997</v>
      </c>
      <c r="K28" s="13">
        <f t="shared" si="21"/>
        <v>29.794499999999999</v>
      </c>
      <c r="L28" s="13">
        <f t="shared" si="21"/>
        <v>31.200639259402983</v>
      </c>
      <c r="M28" s="13">
        <f t="shared" si="21"/>
        <v>30.944344194999999</v>
      </c>
      <c r="N28" s="13">
        <f t="shared" si="21"/>
        <v>28.148435231099999</v>
      </c>
      <c r="O28" s="13">
        <f t="shared" si="21"/>
        <v>32.440262664999999</v>
      </c>
      <c r="P28" s="13">
        <f t="shared" si="21"/>
        <v>34.025262008800006</v>
      </c>
      <c r="Q28" s="13">
        <f t="shared" si="21"/>
        <v>31.384299999999996</v>
      </c>
      <c r="R28" s="13">
        <f t="shared" si="21"/>
        <v>33.614764972399996</v>
      </c>
      <c r="S28" s="13">
        <f t="shared" ref="S28" si="22">SUM(S25,S19)</f>
        <v>36.749900654999998</v>
      </c>
      <c r="T28" s="13">
        <f t="shared" ref="T28:V28" si="23">SUM(T25,T19)</f>
        <v>35.909020630195727</v>
      </c>
      <c r="U28" s="13">
        <f t="shared" ref="U28" si="24">SUM(U25,U19)</f>
        <v>40.6</v>
      </c>
      <c r="V28" s="13">
        <f t="shared" si="23"/>
        <v>36.557937966341839</v>
      </c>
    </row>
    <row r="29" spans="2:22" ht="23.25" customHeight="1">
      <c r="B29" s="39"/>
      <c r="C29" s="12" t="s">
        <v>22</v>
      </c>
      <c r="D29" s="13">
        <f>SUM(D20,D24,D26)</f>
        <v>7.3325999999999993</v>
      </c>
      <c r="E29" s="13">
        <f>SUM(E20,E24,E26)</f>
        <v>8.3125999999999998</v>
      </c>
      <c r="F29" s="13">
        <f>SUM(F20,F24,F26)</f>
        <v>8.8558000000000003</v>
      </c>
      <c r="G29" s="13">
        <f>SUM(G20,G24,G26)</f>
        <v>11.4937</v>
      </c>
      <c r="H29" s="13">
        <f t="shared" ref="H29:R29" si="25">SUM(H20,H24,H26)</f>
        <v>9.7158039999999986</v>
      </c>
      <c r="I29" s="13">
        <f t="shared" si="25"/>
        <v>10.315242400000001</v>
      </c>
      <c r="J29" s="13">
        <f t="shared" si="25"/>
        <v>9.577894999999998</v>
      </c>
      <c r="K29" s="13">
        <f t="shared" si="25"/>
        <v>10.2437</v>
      </c>
      <c r="L29" s="13">
        <f t="shared" si="25"/>
        <v>12.09463336</v>
      </c>
      <c r="M29" s="13">
        <f t="shared" si="25"/>
        <v>11.917732579999999</v>
      </c>
      <c r="N29" s="13">
        <f t="shared" si="25"/>
        <v>10.373874900000001</v>
      </c>
      <c r="O29" s="13">
        <f t="shared" si="25"/>
        <v>11.331875872000001</v>
      </c>
      <c r="P29" s="13">
        <f t="shared" si="25"/>
        <v>12.944889094999999</v>
      </c>
      <c r="Q29" s="13">
        <f t="shared" si="25"/>
        <v>11.674600000000002</v>
      </c>
      <c r="R29" s="13">
        <f t="shared" si="25"/>
        <v>14.133608004999997</v>
      </c>
      <c r="S29" s="13">
        <f t="shared" ref="S29" si="26">SUM(S20,S24,S26)</f>
        <v>14.573901725831</v>
      </c>
      <c r="T29" s="13">
        <f t="shared" ref="T29" si="27">SUM(T20,T24,T26)</f>
        <v>14.986185783639723</v>
      </c>
      <c r="U29" s="13"/>
      <c r="V29" s="13"/>
    </row>
    <row r="30" spans="2:22" ht="23.25" customHeight="1">
      <c r="B30" s="39"/>
      <c r="C30" s="14" t="s">
        <v>23</v>
      </c>
      <c r="D30" s="15">
        <f>SUM(D28:D29)</f>
        <v>34.069299999999998</v>
      </c>
      <c r="E30" s="15">
        <f>SUM(E28:E29)</f>
        <v>33.922600000000003</v>
      </c>
      <c r="F30" s="15">
        <f>SUM(F28:F29)</f>
        <v>40.750399999999999</v>
      </c>
      <c r="G30" s="15">
        <f>SUM(G28:G29)</f>
        <v>40.0379</v>
      </c>
      <c r="H30" s="15">
        <f t="shared" ref="H30:R30" si="28">SUM(H28:H29)</f>
        <v>33.549123999999999</v>
      </c>
      <c r="I30" s="15">
        <f t="shared" si="28"/>
        <v>43.397091400000001</v>
      </c>
      <c r="J30" s="15">
        <f t="shared" si="28"/>
        <v>42.013966499999995</v>
      </c>
      <c r="K30" s="15">
        <f t="shared" si="28"/>
        <v>40.038200000000003</v>
      </c>
      <c r="L30" s="15">
        <f t="shared" si="28"/>
        <v>43.295272619402979</v>
      </c>
      <c r="M30" s="15">
        <f t="shared" si="28"/>
        <v>42.862076774999998</v>
      </c>
      <c r="N30" s="15">
        <f t="shared" si="28"/>
        <v>38.522310131099999</v>
      </c>
      <c r="O30" s="15">
        <f t="shared" si="28"/>
        <v>43.772138537000004</v>
      </c>
      <c r="P30" s="15">
        <f t="shared" si="28"/>
        <v>46.970151103800006</v>
      </c>
      <c r="Q30" s="15">
        <f t="shared" si="28"/>
        <v>43.058899999999994</v>
      </c>
      <c r="R30" s="15">
        <f t="shared" si="28"/>
        <v>47.748372977399995</v>
      </c>
      <c r="S30" s="15">
        <f>SUM(S28:S29)</f>
        <v>51.323802380830998</v>
      </c>
      <c r="T30" s="15">
        <f>SUM(T28:T29)</f>
        <v>50.895206413835453</v>
      </c>
      <c r="U30" s="15">
        <f t="shared" ref="U30" si="29">SUM(U28:U29)</f>
        <v>40.6</v>
      </c>
      <c r="V30" s="15">
        <f>SUM(V28:V29)</f>
        <v>36.557937966341839</v>
      </c>
    </row>
    <row r="31" spans="2:22" ht="23.25" customHeight="1">
      <c r="B31" s="39" t="s">
        <v>34</v>
      </c>
      <c r="C31" s="12" t="s">
        <v>21</v>
      </c>
      <c r="D31" s="13">
        <f t="shared" ref="D31:R31" si="30">SUM(D28,D11)</f>
        <v>105.00859999999999</v>
      </c>
      <c r="E31" s="13">
        <f t="shared" si="30"/>
        <v>105.78079999999999</v>
      </c>
      <c r="F31" s="13">
        <f t="shared" si="30"/>
        <v>114.554</v>
      </c>
      <c r="G31" s="13">
        <f t="shared" si="30"/>
        <v>113.4524</v>
      </c>
      <c r="H31" s="13">
        <f t="shared" si="30"/>
        <v>99.749829999999989</v>
      </c>
      <c r="I31" s="13">
        <f t="shared" si="30"/>
        <v>113.73309014102495</v>
      </c>
      <c r="J31" s="13">
        <f t="shared" si="30"/>
        <v>125.21677149999999</v>
      </c>
      <c r="K31" s="13">
        <f t="shared" si="30"/>
        <v>122.15309999999999</v>
      </c>
      <c r="L31" s="13">
        <f t="shared" si="30"/>
        <v>122.69739968499172</v>
      </c>
      <c r="M31" s="13">
        <f t="shared" si="30"/>
        <v>122.33588872680001</v>
      </c>
      <c r="N31" s="13">
        <f t="shared" si="30"/>
        <v>119.56122394804824</v>
      </c>
      <c r="O31" s="13">
        <f t="shared" si="30"/>
        <v>128.74305480191668</v>
      </c>
      <c r="P31" s="13">
        <f t="shared" si="30"/>
        <v>131.16042481122668</v>
      </c>
      <c r="Q31" s="13">
        <f t="shared" si="30"/>
        <v>133.42430000000002</v>
      </c>
      <c r="R31" s="13">
        <f t="shared" si="30"/>
        <v>135.89127090921224</v>
      </c>
      <c r="S31" s="13">
        <f t="shared" ref="S31" si="31">SUM(S28,S11)</f>
        <v>141.95803667849438</v>
      </c>
      <c r="T31" s="13">
        <f t="shared" ref="T31:V31" si="32">SUM(T28,T11)</f>
        <v>147.66696997104128</v>
      </c>
      <c r="U31" s="13">
        <f t="shared" ref="U31" si="33">SUM(U28,U11)</f>
        <v>152.6</v>
      </c>
      <c r="V31" s="13">
        <f t="shared" si="32"/>
        <v>141.55005256542273</v>
      </c>
    </row>
    <row r="32" spans="2:22" ht="23.25" customHeight="1">
      <c r="B32" s="39"/>
      <c r="C32" s="12" t="s">
        <v>22</v>
      </c>
      <c r="D32" s="13">
        <f t="shared" ref="D32:R32" si="34">SUM(D29,D12,D14)</f>
        <v>90.208600000000004</v>
      </c>
      <c r="E32" s="13">
        <f t="shared" si="34"/>
        <v>97.303799999999995</v>
      </c>
      <c r="F32" s="13">
        <f t="shared" si="34"/>
        <v>101.45949999999999</v>
      </c>
      <c r="G32" s="13">
        <f t="shared" si="34"/>
        <v>106.4474</v>
      </c>
      <c r="H32" s="13">
        <f t="shared" si="34"/>
        <v>103.695753</v>
      </c>
      <c r="I32" s="13">
        <f t="shared" si="34"/>
        <v>112.51777349999999</v>
      </c>
      <c r="J32" s="13">
        <f t="shared" si="34"/>
        <v>116.9803579</v>
      </c>
      <c r="K32" s="13">
        <f t="shared" si="34"/>
        <v>116.6267</v>
      </c>
      <c r="L32" s="13">
        <f t="shared" si="34"/>
        <v>123.09341755516024</v>
      </c>
      <c r="M32" s="13">
        <f t="shared" si="34"/>
        <v>112.53478098379999</v>
      </c>
      <c r="N32" s="13">
        <f t="shared" si="34"/>
        <v>115.65680742500001</v>
      </c>
      <c r="O32" s="13">
        <f t="shared" si="34"/>
        <v>123.23774917033334</v>
      </c>
      <c r="P32" s="13">
        <f t="shared" si="34"/>
        <v>128.43685602119803</v>
      </c>
      <c r="Q32" s="13">
        <f t="shared" si="34"/>
        <v>129.71458000000001</v>
      </c>
      <c r="R32" s="13">
        <f t="shared" si="34"/>
        <v>138.58793606111053</v>
      </c>
      <c r="S32" s="13">
        <f t="shared" ref="S32" si="35">SUM(S29,S12,S14)</f>
        <v>143.32057984603151</v>
      </c>
      <c r="T32" s="13">
        <f t="shared" ref="T32" si="36">SUM(T29,T12,T14)</f>
        <v>140.36367413803745</v>
      </c>
      <c r="U32" s="13"/>
      <c r="V32" s="13"/>
    </row>
    <row r="33" spans="2:22" ht="23.25" customHeight="1">
      <c r="B33" s="39"/>
      <c r="C33" s="14" t="s">
        <v>23</v>
      </c>
      <c r="D33" s="15">
        <f t="shared" ref="D33:O33" si="37">SUM(D31:D32)</f>
        <v>195.21719999999999</v>
      </c>
      <c r="E33" s="15">
        <f t="shared" si="37"/>
        <v>203.08459999999997</v>
      </c>
      <c r="F33" s="15">
        <f t="shared" si="37"/>
        <v>216.01349999999999</v>
      </c>
      <c r="G33" s="15">
        <f t="shared" si="37"/>
        <v>219.8998</v>
      </c>
      <c r="H33" s="15">
        <f t="shared" si="37"/>
        <v>203.445583</v>
      </c>
      <c r="I33" s="15">
        <f t="shared" si="37"/>
        <v>226.25086364102492</v>
      </c>
      <c r="J33" s="15">
        <f t="shared" si="37"/>
        <v>242.19712939999999</v>
      </c>
      <c r="K33" s="15">
        <f t="shared" si="37"/>
        <v>238.77979999999999</v>
      </c>
      <c r="L33" s="15">
        <f t="shared" si="37"/>
        <v>245.79081724015197</v>
      </c>
      <c r="M33" s="15">
        <f t="shared" si="37"/>
        <v>234.8706697106</v>
      </c>
      <c r="N33" s="15">
        <f t="shared" si="37"/>
        <v>235.21803137304823</v>
      </c>
      <c r="O33" s="15">
        <f t="shared" si="37"/>
        <v>251.98080397225004</v>
      </c>
      <c r="P33" s="15">
        <f t="shared" ref="P33:R33" si="38">SUM(P31:P32)</f>
        <v>259.5972808324247</v>
      </c>
      <c r="Q33" s="15">
        <f t="shared" si="38"/>
        <v>263.13888000000003</v>
      </c>
      <c r="R33" s="15">
        <f t="shared" si="38"/>
        <v>274.47920697032276</v>
      </c>
      <c r="S33" s="15">
        <f>SUM(S31:S32)</f>
        <v>285.27861652452589</v>
      </c>
      <c r="T33" s="15">
        <f>SUM(T31:T32)</f>
        <v>288.03064410907871</v>
      </c>
      <c r="U33" s="15">
        <f t="shared" ref="U33" si="39">SUM(U31:U32)</f>
        <v>152.6</v>
      </c>
      <c r="V33" s="15">
        <f>SUM(V31:V32)</f>
        <v>141.55005256542273</v>
      </c>
    </row>
    <row r="34" spans="2:22" ht="23.25" customHeight="1">
      <c r="B34" s="12" t="s">
        <v>35</v>
      </c>
      <c r="C34" s="16" t="s">
        <v>21</v>
      </c>
      <c r="D34" s="13">
        <v>2.738</v>
      </c>
      <c r="E34" s="13">
        <v>2.3140999999999998</v>
      </c>
      <c r="F34" s="13">
        <v>3.0759400000000001</v>
      </c>
      <c r="G34" s="13">
        <v>2.2654999999999998</v>
      </c>
      <c r="H34" s="13">
        <v>2.4645520000000012</v>
      </c>
      <c r="I34" s="13">
        <v>2.8611200000000001</v>
      </c>
      <c r="J34" s="13">
        <v>2.6540459999999997</v>
      </c>
      <c r="K34" s="13">
        <v>3.02</v>
      </c>
      <c r="L34" s="13">
        <v>3.1743989999999993</v>
      </c>
      <c r="M34" s="13">
        <v>2.8073312000000001</v>
      </c>
      <c r="N34" s="13">
        <v>2.5609604999999998</v>
      </c>
      <c r="O34" s="13">
        <v>4.8732405399999994</v>
      </c>
      <c r="P34" s="13">
        <v>4.2898223730000007</v>
      </c>
      <c r="Q34" s="13">
        <v>3.3153999999999999</v>
      </c>
      <c r="R34" s="13">
        <v>3.8917393869999994</v>
      </c>
      <c r="S34" s="23">
        <v>4.3158972464000014</v>
      </c>
      <c r="T34" s="23">
        <v>4.3375037523160138</v>
      </c>
      <c r="U34" s="13">
        <v>4.55</v>
      </c>
      <c r="V34" s="23">
        <v>3.8870852250000008</v>
      </c>
    </row>
    <row r="35" spans="2:22" ht="23.25" customHeight="1">
      <c r="B35" s="12" t="s">
        <v>36</v>
      </c>
      <c r="C35" s="16" t="s">
        <v>22</v>
      </c>
      <c r="D35" s="13">
        <v>5.5998999999999999</v>
      </c>
      <c r="E35" s="13">
        <v>6.3336999999999994</v>
      </c>
      <c r="F35" s="13">
        <v>5.7486000000000006</v>
      </c>
      <c r="G35" s="13">
        <v>7.0602</v>
      </c>
      <c r="H35" s="13">
        <v>7.4759029999999989</v>
      </c>
      <c r="I35" s="13">
        <v>8.2210909999999977</v>
      </c>
      <c r="J35" s="13">
        <v>7.7023240000000017</v>
      </c>
      <c r="K35" s="13">
        <v>8.83</v>
      </c>
      <c r="L35" s="13">
        <v>9.5263054000000018</v>
      </c>
      <c r="M35" s="13">
        <v>7.3323759999999991</v>
      </c>
      <c r="N35" s="13">
        <v>7.0575986000000004</v>
      </c>
      <c r="O35" s="13">
        <v>9.3775574079999995</v>
      </c>
      <c r="P35" s="13">
        <v>11.379189123999996</v>
      </c>
      <c r="Q35" s="13">
        <v>9.9380000000000006</v>
      </c>
      <c r="R35" s="13">
        <v>11.078495179999999</v>
      </c>
      <c r="S35" s="23">
        <v>11.91117723</v>
      </c>
      <c r="T35" s="23">
        <v>13.752225493438653</v>
      </c>
      <c r="U35" s="13"/>
      <c r="V35" s="23"/>
    </row>
    <row r="36" spans="2:22" ht="23.25" customHeight="1">
      <c r="B36" s="39" t="s">
        <v>37</v>
      </c>
      <c r="C36" s="12" t="s">
        <v>21</v>
      </c>
      <c r="D36" s="13">
        <v>0.89580000000000015</v>
      </c>
      <c r="E36" s="13">
        <v>0.94230000000000003</v>
      </c>
      <c r="F36" s="13">
        <v>1.1203999999999998</v>
      </c>
      <c r="G36" s="13">
        <v>0.84411249999999982</v>
      </c>
      <c r="H36" s="13">
        <v>0.81081823193871527</v>
      </c>
      <c r="I36" s="13">
        <v>1.397365302062463</v>
      </c>
      <c r="J36" s="13">
        <v>1.2339</v>
      </c>
      <c r="K36" s="13">
        <v>1.5023</v>
      </c>
      <c r="L36" s="13">
        <v>1.1505770000000002</v>
      </c>
      <c r="M36" s="13">
        <v>1.2823480000000003</v>
      </c>
      <c r="N36" s="13">
        <v>1.2494970299999997</v>
      </c>
      <c r="O36" s="13">
        <v>2.1764179999999986</v>
      </c>
      <c r="P36" s="13">
        <v>2.7512416120000003</v>
      </c>
      <c r="Q36" s="13">
        <v>2.3626</v>
      </c>
      <c r="R36" s="13">
        <v>1.329638823</v>
      </c>
      <c r="S36" s="23">
        <v>1.5065869109999996</v>
      </c>
      <c r="T36" s="23">
        <v>1.9357144536749553</v>
      </c>
      <c r="U36" s="13">
        <v>2.7</v>
      </c>
      <c r="V36" s="23">
        <v>1.8382123963331582</v>
      </c>
    </row>
    <row r="37" spans="2:22" ht="23.25" customHeight="1">
      <c r="B37" s="39"/>
      <c r="C37" s="12" t="s">
        <v>22</v>
      </c>
      <c r="D37" s="13">
        <v>0.34920000000000001</v>
      </c>
      <c r="E37" s="13">
        <v>0.50030000000000008</v>
      </c>
      <c r="F37" s="13">
        <v>0.33670000000000005</v>
      </c>
      <c r="G37" s="13">
        <v>0.3306</v>
      </c>
      <c r="H37" s="13">
        <v>0.42497074750830571</v>
      </c>
      <c r="I37" s="13">
        <v>0.36225799999999997</v>
      </c>
      <c r="J37" s="13">
        <v>0.53220000000000001</v>
      </c>
      <c r="K37" s="13">
        <v>0.47</v>
      </c>
      <c r="L37" s="13">
        <v>0.54961699999999991</v>
      </c>
      <c r="M37" s="13">
        <v>0.67872200000000005</v>
      </c>
      <c r="N37" s="13">
        <v>0.69579000000000013</v>
      </c>
      <c r="O37" s="13">
        <v>0.65547369799999999</v>
      </c>
      <c r="P37" s="13">
        <v>0.74118198260000001</v>
      </c>
      <c r="Q37" s="13">
        <v>0.69740000000000002</v>
      </c>
      <c r="R37" s="13">
        <v>0.75163635070000012</v>
      </c>
      <c r="S37" s="23">
        <v>0.72299188250000013</v>
      </c>
      <c r="T37" s="23">
        <v>0.90386475240970854</v>
      </c>
      <c r="U37" s="13"/>
      <c r="V37" s="23"/>
    </row>
    <row r="38" spans="2:22" ht="23.25" customHeight="1">
      <c r="B38" s="39"/>
      <c r="C38" s="12" t="s">
        <v>23</v>
      </c>
      <c r="D38" s="13">
        <f t="shared" ref="D38:O38" si="40">SUM(D36:D37)</f>
        <v>1.2450000000000001</v>
      </c>
      <c r="E38" s="13">
        <f t="shared" si="40"/>
        <v>1.4426000000000001</v>
      </c>
      <c r="F38" s="13">
        <f t="shared" si="40"/>
        <v>1.4570999999999998</v>
      </c>
      <c r="G38" s="13">
        <f t="shared" si="40"/>
        <v>1.1747124999999998</v>
      </c>
      <c r="H38" s="13">
        <f t="shared" si="40"/>
        <v>1.2357889794470209</v>
      </c>
      <c r="I38" s="13">
        <f t="shared" si="40"/>
        <v>1.759623302062463</v>
      </c>
      <c r="J38" s="13">
        <f t="shared" si="40"/>
        <v>1.7661</v>
      </c>
      <c r="K38" s="13">
        <f t="shared" si="40"/>
        <v>1.9722999999999999</v>
      </c>
      <c r="L38" s="13">
        <f t="shared" si="40"/>
        <v>1.7001940000000002</v>
      </c>
      <c r="M38" s="13">
        <f t="shared" si="40"/>
        <v>1.9610700000000003</v>
      </c>
      <c r="N38" s="13">
        <f t="shared" si="40"/>
        <v>1.9452870299999998</v>
      </c>
      <c r="O38" s="13">
        <f t="shared" si="40"/>
        <v>2.8318916979999988</v>
      </c>
      <c r="P38" s="13">
        <f>SUM(P36:P37)</f>
        <v>3.4924235946000004</v>
      </c>
      <c r="Q38" s="13">
        <f>SUM(Q36:Q37)</f>
        <v>3.06</v>
      </c>
      <c r="R38" s="13">
        <f t="shared" ref="R38" si="41">SUM(R36:R37)</f>
        <v>2.0812751736999999</v>
      </c>
      <c r="S38" s="23">
        <v>2.2295787935</v>
      </c>
      <c r="T38" s="23">
        <v>2.8395792060846641</v>
      </c>
      <c r="U38" s="13">
        <f t="shared" ref="U38" si="42">SUM(U36:U37)</f>
        <v>2.7</v>
      </c>
      <c r="V38" s="23">
        <f>V36+V37</f>
        <v>1.8382123963331582</v>
      </c>
    </row>
    <row r="39" spans="2:22" ht="23.25" customHeight="1">
      <c r="B39" s="39" t="s">
        <v>38</v>
      </c>
      <c r="C39" s="12" t="s">
        <v>21</v>
      </c>
      <c r="D39" s="13">
        <v>0.68669999999999998</v>
      </c>
      <c r="E39" s="13">
        <v>0.83499999999999996</v>
      </c>
      <c r="F39" s="13">
        <v>1.2514000000000001</v>
      </c>
      <c r="G39" s="13">
        <v>0.77892857142857119</v>
      </c>
      <c r="H39" s="13">
        <v>0.44363783877430757</v>
      </c>
      <c r="I39" s="13">
        <v>1.5331992412492634</v>
      </c>
      <c r="J39" s="13">
        <v>1.2392999999999998</v>
      </c>
      <c r="K39" s="13">
        <v>0.79</v>
      </c>
      <c r="L39" s="13">
        <v>0.95689299999999988</v>
      </c>
      <c r="M39" s="13">
        <v>0.86710500000000001</v>
      </c>
      <c r="N39" s="13">
        <v>0.99956060000000002</v>
      </c>
      <c r="O39" s="13">
        <v>1.6431840000000002</v>
      </c>
      <c r="P39" s="13">
        <v>1.433226289</v>
      </c>
      <c r="Q39" s="13">
        <v>1.7842</v>
      </c>
      <c r="R39" s="13">
        <v>1.8262322650000002</v>
      </c>
      <c r="S39" s="23">
        <v>1.9963998119999999</v>
      </c>
      <c r="T39" s="23">
        <v>1.4753040626803087</v>
      </c>
      <c r="U39" s="13">
        <v>2.5</v>
      </c>
      <c r="V39" s="23">
        <v>1.7474981962936817</v>
      </c>
    </row>
    <row r="40" spans="2:22" ht="23.25" customHeight="1">
      <c r="B40" s="39"/>
      <c r="C40" s="12" t="s">
        <v>22</v>
      </c>
      <c r="D40" s="13">
        <v>0.2596</v>
      </c>
      <c r="E40" s="13">
        <v>0.28029999999999994</v>
      </c>
      <c r="F40" s="13">
        <v>0.27129999999999999</v>
      </c>
      <c r="G40" s="13">
        <v>0.25569999999999998</v>
      </c>
      <c r="H40" s="13">
        <v>0.24867568327796236</v>
      </c>
      <c r="I40" s="13">
        <v>0.26702666666666663</v>
      </c>
      <c r="J40" s="13">
        <v>0.3952</v>
      </c>
      <c r="K40" s="13">
        <v>0.4</v>
      </c>
      <c r="L40" s="13">
        <v>0.64829899999999996</v>
      </c>
      <c r="M40" s="13">
        <v>0.63634030000000008</v>
      </c>
      <c r="N40" s="13">
        <v>0.59331180000000006</v>
      </c>
      <c r="O40" s="13">
        <v>0.52217939999999996</v>
      </c>
      <c r="P40" s="13">
        <v>0.58995610199999993</v>
      </c>
      <c r="Q40" s="13">
        <v>0.67120000000000002</v>
      </c>
      <c r="R40" s="13">
        <v>0.68263952449999987</v>
      </c>
      <c r="S40" s="23">
        <v>1.0889533390000001</v>
      </c>
      <c r="T40" s="23">
        <v>1.6776022717026766</v>
      </c>
      <c r="U40" s="13"/>
      <c r="V40" s="23"/>
    </row>
    <row r="41" spans="2:22" ht="23.25" customHeight="1">
      <c r="B41" s="39"/>
      <c r="C41" s="12" t="s">
        <v>23</v>
      </c>
      <c r="D41" s="13">
        <f t="shared" ref="D41:O41" si="43">SUM(D39:D40)</f>
        <v>0.94629999999999992</v>
      </c>
      <c r="E41" s="13">
        <f t="shared" si="43"/>
        <v>1.1153</v>
      </c>
      <c r="F41" s="13">
        <f t="shared" si="43"/>
        <v>1.5226999999999999</v>
      </c>
      <c r="G41" s="13">
        <f t="shared" si="43"/>
        <v>1.0346285714285712</v>
      </c>
      <c r="H41" s="13">
        <f t="shared" si="43"/>
        <v>0.69231352205226993</v>
      </c>
      <c r="I41" s="13">
        <f t="shared" si="43"/>
        <v>1.8002259079159302</v>
      </c>
      <c r="J41" s="13">
        <f t="shared" si="43"/>
        <v>1.6344999999999998</v>
      </c>
      <c r="K41" s="13">
        <f t="shared" si="43"/>
        <v>1.19</v>
      </c>
      <c r="L41" s="13">
        <f t="shared" si="43"/>
        <v>1.6051919999999997</v>
      </c>
      <c r="M41" s="13">
        <f t="shared" si="43"/>
        <v>1.5034453000000001</v>
      </c>
      <c r="N41" s="13">
        <f t="shared" si="43"/>
        <v>1.5928724000000001</v>
      </c>
      <c r="O41" s="13">
        <f t="shared" si="43"/>
        <v>2.1653634000000004</v>
      </c>
      <c r="P41" s="13">
        <f>SUM(P39:P40)</f>
        <v>2.0231823909999997</v>
      </c>
      <c r="Q41" s="13">
        <f>SUM(Q39:Q40)</f>
        <v>2.4554</v>
      </c>
      <c r="R41" s="13">
        <f t="shared" ref="R41" si="44">SUM(R39:R40)</f>
        <v>2.5088717895000001</v>
      </c>
      <c r="S41" s="23">
        <v>3.0853531510000001</v>
      </c>
      <c r="T41" s="23">
        <v>3.1529063343829851</v>
      </c>
      <c r="U41" s="13">
        <f t="shared" ref="U41" si="45">SUM(U39:U40)</f>
        <v>2.5</v>
      </c>
      <c r="V41" s="23">
        <f>V39+V40</f>
        <v>1.7474981962936817</v>
      </c>
    </row>
    <row r="42" spans="2:22" ht="23.25" customHeight="1">
      <c r="B42" s="12" t="s">
        <v>39</v>
      </c>
      <c r="C42" s="12" t="s">
        <v>22</v>
      </c>
      <c r="D42" s="13">
        <v>0.94630000000000003</v>
      </c>
      <c r="E42" s="13">
        <v>0.91320000000000001</v>
      </c>
      <c r="F42" s="13">
        <v>0.81159999999999988</v>
      </c>
      <c r="G42" s="13">
        <v>0.95329999999999981</v>
      </c>
      <c r="H42" s="13">
        <v>1.0316177308970098</v>
      </c>
      <c r="I42" s="13">
        <v>0.94380533333333338</v>
      </c>
      <c r="J42" s="13">
        <v>1.0586661894382863</v>
      </c>
      <c r="K42" s="13">
        <v>1.1340100039133127</v>
      </c>
      <c r="L42" s="13">
        <v>1.0174799999999999</v>
      </c>
      <c r="M42" s="13">
        <v>1.0351402414193456</v>
      </c>
      <c r="N42" s="13">
        <v>0.97594700000000001</v>
      </c>
      <c r="O42" s="13">
        <v>1.2238469976541497</v>
      </c>
      <c r="P42" s="13">
        <v>1.6218132180000002</v>
      </c>
      <c r="Q42" s="13">
        <v>1.2278</v>
      </c>
      <c r="R42" s="13">
        <v>1.1030326719999999</v>
      </c>
      <c r="S42" s="23">
        <v>1.4938545779999997</v>
      </c>
      <c r="T42" s="23">
        <v>1.2800282678300348</v>
      </c>
      <c r="U42" s="25"/>
      <c r="V42" s="23"/>
    </row>
    <row r="43" spans="2:22" ht="23.25" customHeight="1">
      <c r="B43" s="17" t="s">
        <v>40</v>
      </c>
      <c r="C43" s="16" t="s">
        <v>21</v>
      </c>
      <c r="D43" s="13">
        <v>0.54430000000000001</v>
      </c>
      <c r="E43" s="13">
        <v>0.70401999999999954</v>
      </c>
      <c r="F43" s="13">
        <v>0.95550000000000002</v>
      </c>
      <c r="G43" s="13">
        <v>0.79763636363636414</v>
      </c>
      <c r="H43" s="13">
        <v>0.48519392928697697</v>
      </c>
      <c r="I43" s="13">
        <v>1.3284164566882741</v>
      </c>
      <c r="J43" s="13">
        <v>0.93079499999999993</v>
      </c>
      <c r="K43" s="13">
        <v>0.60509999999999997</v>
      </c>
      <c r="L43" s="13">
        <v>0.71489999999999998</v>
      </c>
      <c r="M43" s="13">
        <v>0.77590000000000003</v>
      </c>
      <c r="N43" s="13">
        <v>0.7202269</v>
      </c>
      <c r="O43" s="13">
        <v>0.89168153200000022</v>
      </c>
      <c r="P43" s="13">
        <v>0.83147339999999992</v>
      </c>
      <c r="Q43" s="13">
        <v>0.62909999999999999</v>
      </c>
      <c r="R43" s="13">
        <v>0.87328481800000002</v>
      </c>
      <c r="S43" s="23">
        <v>0.79934019999999995</v>
      </c>
      <c r="T43" s="23">
        <v>0.62417013624764361</v>
      </c>
      <c r="U43" s="13">
        <v>0.8</v>
      </c>
      <c r="V43" s="23">
        <v>0.8947922453693905</v>
      </c>
    </row>
    <row r="44" spans="2:22" ht="23.25" customHeight="1">
      <c r="B44" s="17" t="s">
        <v>41</v>
      </c>
      <c r="C44" s="16" t="s">
        <v>22</v>
      </c>
      <c r="D44" s="13">
        <v>1.3645999999999998</v>
      </c>
      <c r="E44" s="13">
        <v>1.3745999999999994</v>
      </c>
      <c r="F44" s="13">
        <v>1.1901000000000002</v>
      </c>
      <c r="G44" s="13">
        <v>1.2804</v>
      </c>
      <c r="H44" s="13">
        <v>1.276419838316722</v>
      </c>
      <c r="I44" s="13">
        <v>1.3266634999999998</v>
      </c>
      <c r="J44" s="13">
        <v>1.3426927137875195</v>
      </c>
      <c r="K44" s="13">
        <v>1.5911</v>
      </c>
      <c r="L44" s="13">
        <v>1.5182</v>
      </c>
      <c r="M44" s="13">
        <v>1.7388919511658707</v>
      </c>
      <c r="N44" s="13">
        <v>1.4705999999999999</v>
      </c>
      <c r="O44" s="13">
        <v>1.7675496823458496</v>
      </c>
      <c r="P44" s="13">
        <v>1.7783154000000001</v>
      </c>
      <c r="Q44" s="13">
        <v>1.4500999999999999</v>
      </c>
      <c r="R44" s="13">
        <v>1.4885460000000001</v>
      </c>
      <c r="S44" s="23">
        <v>1.627918</v>
      </c>
      <c r="T44" s="23">
        <v>1.7056391475025618</v>
      </c>
      <c r="U44" s="13"/>
      <c r="V44" s="23"/>
    </row>
    <row r="45" spans="2:22" ht="23.25" customHeight="1">
      <c r="B45" s="39" t="s">
        <v>42</v>
      </c>
      <c r="C45" s="12" t="s">
        <v>21</v>
      </c>
      <c r="D45" s="13">
        <f t="shared" ref="D45:P45" si="46">D34+D36+D39+D43</f>
        <v>4.8647999999999998</v>
      </c>
      <c r="E45" s="13">
        <f t="shared" si="46"/>
        <v>4.79542</v>
      </c>
      <c r="F45" s="13">
        <f t="shared" si="46"/>
        <v>6.4032400000000003</v>
      </c>
      <c r="G45" s="13">
        <f t="shared" si="46"/>
        <v>4.686177435064935</v>
      </c>
      <c r="H45" s="13">
        <f t="shared" si="46"/>
        <v>4.2042020000000013</v>
      </c>
      <c r="I45" s="13">
        <f t="shared" si="46"/>
        <v>7.120101</v>
      </c>
      <c r="J45" s="13">
        <f t="shared" si="46"/>
        <v>6.0580409999999993</v>
      </c>
      <c r="K45" s="13">
        <f>K34+K36+K39+K43</f>
        <v>5.9173999999999998</v>
      </c>
      <c r="L45" s="13">
        <f t="shared" si="46"/>
        <v>5.9967689999999996</v>
      </c>
      <c r="M45" s="13">
        <f t="shared" si="46"/>
        <v>5.7326842000000013</v>
      </c>
      <c r="N45" s="13">
        <f t="shared" si="46"/>
        <v>5.5302450299999997</v>
      </c>
      <c r="O45" s="13">
        <f t="shared" si="46"/>
        <v>9.5845240719999971</v>
      </c>
      <c r="P45" s="13">
        <f t="shared" si="46"/>
        <v>9.3057636740000014</v>
      </c>
      <c r="Q45" s="13">
        <f t="shared" ref="Q45:R45" si="47">Q34+Q36+Q39+Q43</f>
        <v>8.0913000000000004</v>
      </c>
      <c r="R45" s="13">
        <f t="shared" si="47"/>
        <v>7.9208952929999992</v>
      </c>
      <c r="S45" s="13">
        <f>S34+S36+S39+S43</f>
        <v>8.6182241694000012</v>
      </c>
      <c r="T45" s="13">
        <f>T34+T36+T39+T43</f>
        <v>8.3726924049189204</v>
      </c>
      <c r="U45" s="13">
        <f t="shared" ref="U45" si="48">U34+U36+U39+U43</f>
        <v>10.55</v>
      </c>
      <c r="V45" s="13">
        <f>V34+V36+V39+V43</f>
        <v>8.3675880629962318</v>
      </c>
    </row>
    <row r="46" spans="2:22" ht="23.25" customHeight="1">
      <c r="B46" s="39"/>
      <c r="C46" s="12" t="s">
        <v>22</v>
      </c>
      <c r="D46" s="13">
        <f t="shared" ref="D46:P46" si="49">D35+D37+D40+D44+D42</f>
        <v>8.5196000000000005</v>
      </c>
      <c r="E46" s="13">
        <f t="shared" si="49"/>
        <v>9.402099999999999</v>
      </c>
      <c r="F46" s="13">
        <f t="shared" si="49"/>
        <v>8.3583000000000016</v>
      </c>
      <c r="G46" s="13">
        <f t="shared" si="49"/>
        <v>9.8802000000000003</v>
      </c>
      <c r="H46" s="13">
        <f t="shared" si="49"/>
        <v>10.457586999999998</v>
      </c>
      <c r="I46" s="13">
        <f t="shared" si="49"/>
        <v>11.120844499999999</v>
      </c>
      <c r="J46" s="13">
        <f t="shared" si="49"/>
        <v>11.031082903225808</v>
      </c>
      <c r="K46" s="13">
        <f t="shared" si="49"/>
        <v>12.425110003913312</v>
      </c>
      <c r="L46" s="13">
        <f t="shared" si="49"/>
        <v>13.2599014</v>
      </c>
      <c r="M46" s="13">
        <f t="shared" si="49"/>
        <v>11.421470492585215</v>
      </c>
      <c r="N46" s="13">
        <f t="shared" si="49"/>
        <v>10.7932474</v>
      </c>
      <c r="O46" s="13">
        <f t="shared" si="49"/>
        <v>13.546607185999999</v>
      </c>
      <c r="P46" s="13">
        <f t="shared" si="49"/>
        <v>16.110455826599999</v>
      </c>
      <c r="Q46" s="13">
        <f t="shared" ref="Q46:R46" si="50">Q35+Q37+Q40+Q44+Q42</f>
        <v>13.984500000000002</v>
      </c>
      <c r="R46" s="13">
        <f t="shared" si="50"/>
        <v>15.104349727199997</v>
      </c>
      <c r="S46" s="13">
        <f t="shared" ref="S46" si="51">S35+S37+S40+S44+S42</f>
        <v>16.844895029499998</v>
      </c>
      <c r="T46" s="13">
        <f t="shared" ref="T46" si="52">T35+T37+T40+T44+T42</f>
        <v>19.319359932883632</v>
      </c>
      <c r="U46" s="13"/>
      <c r="V46" s="13"/>
    </row>
    <row r="47" spans="2:22" ht="23.25" customHeight="1">
      <c r="B47" s="39"/>
      <c r="C47" s="14" t="s">
        <v>23</v>
      </c>
      <c r="D47" s="15">
        <f t="shared" ref="D47:P47" si="53">D45+D46</f>
        <v>13.384399999999999</v>
      </c>
      <c r="E47" s="15">
        <f t="shared" si="53"/>
        <v>14.197519999999999</v>
      </c>
      <c r="F47" s="15">
        <f t="shared" si="53"/>
        <v>14.761540000000002</v>
      </c>
      <c r="G47" s="15">
        <f t="shared" si="53"/>
        <v>14.566377435064936</v>
      </c>
      <c r="H47" s="15">
        <f t="shared" si="53"/>
        <v>14.661788999999999</v>
      </c>
      <c r="I47" s="15">
        <f t="shared" si="53"/>
        <v>18.240945499999999</v>
      </c>
      <c r="J47" s="15">
        <f t="shared" si="53"/>
        <v>17.089123903225808</v>
      </c>
      <c r="K47" s="15">
        <f t="shared" si="53"/>
        <v>18.342510003913311</v>
      </c>
      <c r="L47" s="15">
        <f t="shared" si="53"/>
        <v>19.256670400000001</v>
      </c>
      <c r="M47" s="15">
        <f t="shared" si="53"/>
        <v>17.154154692585216</v>
      </c>
      <c r="N47" s="15">
        <f t="shared" si="53"/>
        <v>16.323492430000002</v>
      </c>
      <c r="O47" s="15">
        <f t="shared" si="53"/>
        <v>23.131131257999996</v>
      </c>
      <c r="P47" s="15">
        <f t="shared" si="53"/>
        <v>25.4162195006</v>
      </c>
      <c r="Q47" s="15">
        <f t="shared" ref="Q47:R47" si="54">Q45+Q46</f>
        <v>22.075800000000001</v>
      </c>
      <c r="R47" s="15">
        <f t="shared" si="54"/>
        <v>23.025245020199996</v>
      </c>
      <c r="S47" s="15">
        <f t="shared" ref="S47" si="55">S45+S46</f>
        <v>25.463119198899999</v>
      </c>
      <c r="T47" s="15">
        <f t="shared" ref="T47:V47" si="56">T45+T46</f>
        <v>27.692052337802551</v>
      </c>
      <c r="U47" s="15">
        <f>U45+U46</f>
        <v>10.55</v>
      </c>
      <c r="V47" s="15">
        <f t="shared" si="56"/>
        <v>8.3675880629962318</v>
      </c>
    </row>
    <row r="48" spans="2:22" ht="23.25" customHeight="1">
      <c r="B48" s="37" t="s">
        <v>43</v>
      </c>
      <c r="C48" s="12" t="s">
        <v>21</v>
      </c>
      <c r="D48" s="13">
        <f t="shared" ref="D48:P49" si="57">D45+D31</f>
        <v>109.87339999999999</v>
      </c>
      <c r="E48" s="13">
        <f t="shared" si="57"/>
        <v>110.57621999999998</v>
      </c>
      <c r="F48" s="13">
        <f t="shared" si="57"/>
        <v>120.95724</v>
      </c>
      <c r="G48" s="13">
        <f t="shared" si="57"/>
        <v>118.13857743506493</v>
      </c>
      <c r="H48" s="13">
        <f t="shared" si="57"/>
        <v>103.95403199999998</v>
      </c>
      <c r="I48" s="13">
        <f t="shared" si="57"/>
        <v>120.85319114102495</v>
      </c>
      <c r="J48" s="13">
        <f t="shared" si="57"/>
        <v>131.2748125</v>
      </c>
      <c r="K48" s="13">
        <f t="shared" si="57"/>
        <v>128.07049999999998</v>
      </c>
      <c r="L48" s="13">
        <f t="shared" si="57"/>
        <v>128.69416868499172</v>
      </c>
      <c r="M48" s="13">
        <f t="shared" si="57"/>
        <v>128.06857292680002</v>
      </c>
      <c r="N48" s="13">
        <f t="shared" si="57"/>
        <v>125.09146897804824</v>
      </c>
      <c r="O48" s="13">
        <f t="shared" si="57"/>
        <v>138.32757887391668</v>
      </c>
      <c r="P48" s="13">
        <f t="shared" si="57"/>
        <v>140.46618848522667</v>
      </c>
      <c r="Q48" s="13">
        <f t="shared" ref="Q48:R48" si="58">Q45+Q31</f>
        <v>141.51560000000001</v>
      </c>
      <c r="R48" s="13">
        <f t="shared" si="58"/>
        <v>143.81216620221224</v>
      </c>
      <c r="S48" s="13">
        <f t="shared" ref="S48:U48" si="59">S45+S31</f>
        <v>150.57626084789439</v>
      </c>
      <c r="T48" s="13">
        <f t="shared" ref="T48:V48" si="60">T45+T31</f>
        <v>156.03966237596021</v>
      </c>
      <c r="U48" s="13">
        <f t="shared" si="59"/>
        <v>163.15</v>
      </c>
      <c r="V48" s="13">
        <f t="shared" si="60"/>
        <v>149.91764062841895</v>
      </c>
    </row>
    <row r="49" spans="1:22" ht="23.25" customHeight="1">
      <c r="B49" s="41"/>
      <c r="C49" s="12" t="s">
        <v>22</v>
      </c>
      <c r="D49" s="13">
        <f t="shared" si="57"/>
        <v>98.728200000000001</v>
      </c>
      <c r="E49" s="13">
        <f t="shared" si="57"/>
        <v>106.7059</v>
      </c>
      <c r="F49" s="13">
        <f t="shared" si="57"/>
        <v>109.81779999999999</v>
      </c>
      <c r="G49" s="13">
        <f t="shared" si="57"/>
        <v>116.3276</v>
      </c>
      <c r="H49" s="13">
        <f t="shared" si="57"/>
        <v>114.15334</v>
      </c>
      <c r="I49" s="13">
        <f t="shared" si="57"/>
        <v>123.63861799999999</v>
      </c>
      <c r="J49" s="13">
        <f t="shared" si="57"/>
        <v>128.01144080322581</v>
      </c>
      <c r="K49" s="13">
        <f t="shared" si="57"/>
        <v>129.05181000391332</v>
      </c>
      <c r="L49" s="13">
        <f t="shared" si="57"/>
        <v>136.35331895516023</v>
      </c>
      <c r="M49" s="13">
        <f t="shared" si="57"/>
        <v>123.95625147638521</v>
      </c>
      <c r="N49" s="13">
        <f t="shared" si="57"/>
        <v>126.45005482500001</v>
      </c>
      <c r="O49" s="13">
        <f t="shared" si="57"/>
        <v>136.78435635633335</v>
      </c>
      <c r="P49" s="13">
        <f t="shared" si="57"/>
        <v>144.54731184779803</v>
      </c>
      <c r="Q49" s="13">
        <f t="shared" ref="Q49:R49" si="61">Q46+Q32</f>
        <v>143.69908000000001</v>
      </c>
      <c r="R49" s="13">
        <f t="shared" si="61"/>
        <v>153.69228578831053</v>
      </c>
      <c r="S49" s="13">
        <f t="shared" ref="S49" si="62">S46+S32</f>
        <v>160.16547487553152</v>
      </c>
      <c r="T49" s="13">
        <f t="shared" ref="T49" si="63">T46+T32</f>
        <v>159.68303407092108</v>
      </c>
      <c r="U49" s="13"/>
      <c r="V49" s="13"/>
    </row>
    <row r="50" spans="1:22" s="18" customFormat="1" ht="23.25" customHeight="1">
      <c r="B50" s="41"/>
      <c r="C50" s="14" t="s">
        <v>23</v>
      </c>
      <c r="D50" s="15">
        <f t="shared" ref="D50:P50" si="64">D48+D49</f>
        <v>208.60159999999999</v>
      </c>
      <c r="E50" s="15">
        <f t="shared" si="64"/>
        <v>217.28211999999996</v>
      </c>
      <c r="F50" s="15">
        <f t="shared" si="64"/>
        <v>230.77503999999999</v>
      </c>
      <c r="G50" s="15">
        <f t="shared" si="64"/>
        <v>234.46617743506494</v>
      </c>
      <c r="H50" s="15">
        <f t="shared" si="64"/>
        <v>218.107372</v>
      </c>
      <c r="I50" s="15">
        <f t="shared" si="64"/>
        <v>244.49180914102493</v>
      </c>
      <c r="J50" s="15">
        <f t="shared" si="64"/>
        <v>259.28625330322581</v>
      </c>
      <c r="K50" s="15">
        <f t="shared" si="64"/>
        <v>257.1223100039133</v>
      </c>
      <c r="L50" s="15">
        <f t="shared" si="64"/>
        <v>265.04748764015199</v>
      </c>
      <c r="M50" s="15">
        <f t="shared" si="64"/>
        <v>252.02482440318522</v>
      </c>
      <c r="N50" s="15">
        <f t="shared" si="64"/>
        <v>251.54152380304825</v>
      </c>
      <c r="O50" s="15">
        <f t="shared" si="64"/>
        <v>275.11193523025003</v>
      </c>
      <c r="P50" s="15">
        <f t="shared" si="64"/>
        <v>285.01350033302469</v>
      </c>
      <c r="Q50" s="15">
        <f t="shared" ref="Q50:R50" si="65">Q48+Q49</f>
        <v>285.21468000000004</v>
      </c>
      <c r="R50" s="15">
        <f t="shared" si="65"/>
        <v>297.50445199052274</v>
      </c>
      <c r="S50" s="15">
        <f t="shared" ref="S50" si="66">S48+S49</f>
        <v>310.7417357234259</v>
      </c>
      <c r="T50" s="15">
        <f t="shared" ref="T50:V50" si="67">T48+T49</f>
        <v>315.72269644688129</v>
      </c>
      <c r="U50" s="15">
        <f>U48+U49</f>
        <v>163.15</v>
      </c>
      <c r="V50" s="15">
        <f t="shared" si="67"/>
        <v>149.91764062841895</v>
      </c>
    </row>
    <row r="51" spans="1:22" s="18" customFormat="1" ht="21.75" customHeight="1">
      <c r="A51" s="18" t="s">
        <v>44</v>
      </c>
      <c r="B51" s="40"/>
      <c r="C51" s="40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1"/>
      <c r="R51" s="19"/>
      <c r="S51" s="19"/>
      <c r="T51" s="19"/>
      <c r="U51" s="1"/>
      <c r="V51" s="1"/>
    </row>
    <row r="52" spans="1:22" ht="21" customHeight="1">
      <c r="B52" s="33" t="s">
        <v>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21" customHeight="1">
      <c r="B53" s="33" t="s">
        <v>61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21" customHeight="1">
      <c r="B54" s="33" t="s">
        <v>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21" customHeight="1">
      <c r="B55" s="33" t="s">
        <v>71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21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33" t="s">
        <v>72</v>
      </c>
      <c r="U56" s="33"/>
      <c r="V56" s="28"/>
    </row>
    <row r="57" spans="1:22" ht="24" customHeight="1">
      <c r="B57" s="5"/>
      <c r="C57" s="6"/>
      <c r="D57" s="6"/>
      <c r="E57" s="6"/>
      <c r="F57" s="6"/>
      <c r="G57" s="6"/>
      <c r="H57" s="7"/>
      <c r="I57" s="6"/>
      <c r="J57" s="6"/>
      <c r="K57" s="6"/>
      <c r="L57" s="8"/>
      <c r="M57" s="9"/>
      <c r="N57" s="9"/>
      <c r="O57" s="9"/>
      <c r="S57" s="22"/>
      <c r="T57" s="30"/>
      <c r="U57" s="42" t="s">
        <v>64</v>
      </c>
      <c r="V57" s="42"/>
    </row>
    <row r="58" spans="1:22" s="11" customFormat="1" ht="27" customHeight="1"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4" t="s">
        <v>8</v>
      </c>
      <c r="I58" s="34" t="s">
        <v>9</v>
      </c>
      <c r="J58" s="34" t="s">
        <v>10</v>
      </c>
      <c r="K58" s="34" t="s">
        <v>11</v>
      </c>
      <c r="L58" s="34" t="s">
        <v>12</v>
      </c>
      <c r="M58" s="34" t="s">
        <v>13</v>
      </c>
      <c r="N58" s="34" t="s">
        <v>14</v>
      </c>
      <c r="O58" s="38" t="s">
        <v>15</v>
      </c>
      <c r="P58" s="34" t="s">
        <v>16</v>
      </c>
      <c r="Q58" s="34" t="s">
        <v>17</v>
      </c>
      <c r="R58" s="34" t="s">
        <v>18</v>
      </c>
      <c r="S58" s="34" t="s">
        <v>19</v>
      </c>
      <c r="T58" s="29" t="s">
        <v>63</v>
      </c>
      <c r="U58" s="34" t="s">
        <v>67</v>
      </c>
      <c r="V58" s="34"/>
    </row>
    <row r="59" spans="1:22" s="11" customFormat="1" ht="31.5" customHeight="1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8"/>
      <c r="P59" s="34"/>
      <c r="Q59" s="34"/>
      <c r="R59" s="34"/>
      <c r="S59" s="34"/>
      <c r="T59" s="32" t="s">
        <v>66</v>
      </c>
      <c r="U59" s="32" t="s">
        <v>62</v>
      </c>
      <c r="V59" s="32" t="s">
        <v>68</v>
      </c>
    </row>
    <row r="60" spans="1:22" s="11" customFormat="1" ht="32.25" customHeight="1">
      <c r="B60" s="34"/>
      <c r="C60" s="34"/>
      <c r="D60" s="36"/>
      <c r="E60" s="36"/>
      <c r="F60" s="36"/>
      <c r="G60" s="36"/>
      <c r="H60" s="34"/>
      <c r="I60" s="34"/>
      <c r="J60" s="34"/>
      <c r="K60" s="34"/>
      <c r="L60" s="34"/>
      <c r="M60" s="34"/>
      <c r="N60" s="34"/>
      <c r="O60" s="38"/>
      <c r="P60" s="34"/>
      <c r="Q60" s="34"/>
      <c r="R60" s="34"/>
      <c r="S60" s="34"/>
      <c r="T60" s="32"/>
      <c r="U60" s="32"/>
      <c r="V60" s="32"/>
    </row>
    <row r="61" spans="1:22" s="11" customFormat="1" ht="51" customHeight="1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2"/>
      <c r="U61" s="32"/>
      <c r="V61" s="32"/>
    </row>
    <row r="62" spans="1:22" ht="32.25" customHeight="1">
      <c r="B62" s="39" t="s">
        <v>45</v>
      </c>
      <c r="C62" s="12" t="s">
        <v>21</v>
      </c>
      <c r="D62" s="13">
        <v>62.978999999999999</v>
      </c>
      <c r="E62" s="13">
        <v>32.942</v>
      </c>
      <c r="F62" s="13">
        <v>73.624000000000009</v>
      </c>
      <c r="G62" s="13">
        <v>56.170999999999992</v>
      </c>
      <c r="H62" s="13">
        <v>38.52216</v>
      </c>
      <c r="I62" s="13">
        <v>66.427669999999992</v>
      </c>
      <c r="J62" s="13">
        <v>51.269100000000002</v>
      </c>
      <c r="K62" s="13">
        <v>31.882000000000001</v>
      </c>
      <c r="L62" s="13">
        <v>80.579610000000002</v>
      </c>
      <c r="M62" s="13">
        <v>59.305</v>
      </c>
      <c r="N62" s="13">
        <v>53.675046000000002</v>
      </c>
      <c r="O62" s="13">
        <v>60.476415000000003</v>
      </c>
      <c r="P62" s="13">
        <v>75.953594460000019</v>
      </c>
      <c r="Q62" s="13">
        <v>53.87</v>
      </c>
      <c r="R62" s="13">
        <v>83.889503030000014</v>
      </c>
      <c r="S62" s="23">
        <v>85.284106090000037</v>
      </c>
      <c r="T62" s="13">
        <v>83.746466694073902</v>
      </c>
      <c r="U62" s="13">
        <v>86.05</v>
      </c>
      <c r="V62" s="13">
        <v>83.694084019974611</v>
      </c>
    </row>
    <row r="63" spans="1:22" ht="32.25" customHeight="1">
      <c r="B63" s="39"/>
      <c r="C63" s="12" t="s">
        <v>22</v>
      </c>
      <c r="D63" s="13">
        <v>16.954000000000001</v>
      </c>
      <c r="E63" s="13">
        <v>15.693</v>
      </c>
      <c r="F63" s="13">
        <v>18.201000000000001</v>
      </c>
      <c r="G63" s="13">
        <v>15.51</v>
      </c>
      <c r="H63" s="13">
        <v>15.76277</v>
      </c>
      <c r="I63" s="13">
        <v>16.22015</v>
      </c>
      <c r="J63" s="13">
        <v>18.368020000000001</v>
      </c>
      <c r="K63" s="13">
        <v>15.071</v>
      </c>
      <c r="L63" s="13">
        <v>16.5594</v>
      </c>
      <c r="M63" s="13">
        <v>14.712290000000001</v>
      </c>
      <c r="N63" s="13">
        <v>13.658245999999998</v>
      </c>
      <c r="O63" s="13">
        <v>14.1389175</v>
      </c>
      <c r="P63" s="13">
        <v>16.572100689999999</v>
      </c>
      <c r="Q63" s="13">
        <v>13.401999999999999</v>
      </c>
      <c r="R63" s="13">
        <v>15.630728199999998</v>
      </c>
      <c r="S63" s="23">
        <v>17.156736540000001</v>
      </c>
      <c r="T63" s="13">
        <v>17.317232942625125</v>
      </c>
      <c r="U63" s="13"/>
      <c r="V63" s="13"/>
    </row>
    <row r="64" spans="1:22" ht="32.25" customHeight="1">
      <c r="B64" s="39"/>
      <c r="C64" s="12" t="s">
        <v>23</v>
      </c>
      <c r="D64" s="13">
        <f t="shared" ref="D64:O64" si="68">SUM(D62:D63)</f>
        <v>79.932999999999993</v>
      </c>
      <c r="E64" s="13">
        <f t="shared" si="68"/>
        <v>48.634999999999998</v>
      </c>
      <c r="F64" s="13">
        <f t="shared" si="68"/>
        <v>91.825000000000017</v>
      </c>
      <c r="G64" s="13">
        <f t="shared" si="68"/>
        <v>71.680999999999997</v>
      </c>
      <c r="H64" s="13">
        <f t="shared" si="68"/>
        <v>54.284930000000003</v>
      </c>
      <c r="I64" s="13">
        <f t="shared" si="68"/>
        <v>82.647819999999996</v>
      </c>
      <c r="J64" s="13">
        <f t="shared" si="68"/>
        <v>69.63712000000001</v>
      </c>
      <c r="K64" s="13">
        <f t="shared" si="68"/>
        <v>46.953000000000003</v>
      </c>
      <c r="L64" s="13">
        <f t="shared" si="68"/>
        <v>97.139009999999999</v>
      </c>
      <c r="M64" s="13">
        <f t="shared" si="68"/>
        <v>74.017290000000003</v>
      </c>
      <c r="N64" s="13">
        <f t="shared" si="68"/>
        <v>67.333292</v>
      </c>
      <c r="O64" s="13">
        <f t="shared" si="68"/>
        <v>74.615332500000008</v>
      </c>
      <c r="P64" s="13">
        <f>SUM(P62:P63)</f>
        <v>92.525695150000018</v>
      </c>
      <c r="Q64" s="13">
        <f>SUM(Q62:Q63)</f>
        <v>67.271999999999991</v>
      </c>
      <c r="R64" s="13">
        <f t="shared" ref="R64" si="69">SUM(R62:R63)</f>
        <v>99.520231230000007</v>
      </c>
      <c r="S64" s="23">
        <v>102.44084263000005</v>
      </c>
      <c r="T64" s="13">
        <v>101.06369963669903</v>
      </c>
      <c r="U64" s="13">
        <f t="shared" ref="U64" si="70">SUM(U62:U63)</f>
        <v>86.05</v>
      </c>
      <c r="V64" s="13">
        <f>V62+V63</f>
        <v>83.694084019974611</v>
      </c>
    </row>
    <row r="65" spans="2:22" ht="32.25" customHeight="1">
      <c r="B65" s="12" t="s">
        <v>46</v>
      </c>
      <c r="C65" s="16" t="s">
        <v>21</v>
      </c>
      <c r="D65" s="13">
        <v>9.907</v>
      </c>
      <c r="E65" s="13">
        <v>7.6230000000000011</v>
      </c>
      <c r="F65" s="13">
        <v>10.536</v>
      </c>
      <c r="G65" s="13">
        <v>11.71059</v>
      </c>
      <c r="H65" s="13">
        <v>10.089510000000001</v>
      </c>
      <c r="I65" s="13">
        <v>13.50324</v>
      </c>
      <c r="J65" s="13">
        <v>22.949099999999998</v>
      </c>
      <c r="K65" s="13">
        <v>19.64</v>
      </c>
      <c r="L65" s="13">
        <v>17.265458000000002</v>
      </c>
      <c r="M65" s="13">
        <v>18.700089999999999</v>
      </c>
      <c r="N65" s="13">
        <v>17.518145000000001</v>
      </c>
      <c r="O65" s="13">
        <v>13.764209999999999</v>
      </c>
      <c r="P65" s="13">
        <v>15.675635920000005</v>
      </c>
      <c r="Q65" s="13">
        <v>11.967000000000001</v>
      </c>
      <c r="R65" s="13">
        <v>18.420217390000005</v>
      </c>
      <c r="S65" s="23">
        <v>16.469564090000002</v>
      </c>
      <c r="T65" s="13">
        <v>16.106914787864671</v>
      </c>
      <c r="U65" s="13">
        <v>22.7</v>
      </c>
      <c r="V65" s="13">
        <v>15.076880605099065</v>
      </c>
    </row>
    <row r="66" spans="2:22" ht="32.25" customHeight="1">
      <c r="B66" s="12" t="s">
        <v>47</v>
      </c>
      <c r="C66" s="16" t="s">
        <v>21</v>
      </c>
      <c r="D66" s="13">
        <v>6.4110000000000014</v>
      </c>
      <c r="E66" s="13">
        <v>6.1840000000000011</v>
      </c>
      <c r="F66" s="13">
        <v>7.5689999999999991</v>
      </c>
      <c r="G66" s="13">
        <v>6.4030000000000005</v>
      </c>
      <c r="H66" s="13">
        <v>5.8841900000000003</v>
      </c>
      <c r="I66" s="13">
        <v>8.9299499999999981</v>
      </c>
      <c r="J66" s="13">
        <v>8.102640000000001</v>
      </c>
      <c r="K66" s="13">
        <v>6.85</v>
      </c>
      <c r="L66" s="13">
        <v>7.1458249999999994</v>
      </c>
      <c r="M66" s="13">
        <v>8.2782130000000009</v>
      </c>
      <c r="N66" s="13">
        <v>8.5006520000000005</v>
      </c>
      <c r="O66" s="13">
        <v>7.4703034999999991</v>
      </c>
      <c r="P66" s="13">
        <v>7.5542534819</v>
      </c>
      <c r="Q66" s="13">
        <v>6.8929999999999998</v>
      </c>
      <c r="R66" s="13">
        <v>6.5750404900000001</v>
      </c>
      <c r="S66" s="23">
        <v>8.1681336599999987</v>
      </c>
      <c r="T66" s="13">
        <v>7.6218549449089164</v>
      </c>
      <c r="U66" s="13">
        <v>10</v>
      </c>
      <c r="V66" s="13">
        <v>6.3421120319604176</v>
      </c>
    </row>
    <row r="67" spans="2:22" ht="32.25" customHeight="1">
      <c r="B67" s="12" t="s">
        <v>48</v>
      </c>
      <c r="C67" s="16" t="s">
        <v>21</v>
      </c>
      <c r="D67" s="13">
        <v>1.0799999999999998</v>
      </c>
      <c r="E67" s="13">
        <v>1.2090000000000001</v>
      </c>
      <c r="F67" s="13">
        <v>1.095</v>
      </c>
      <c r="G67" s="13">
        <v>1.1698</v>
      </c>
      <c r="H67" s="13">
        <v>0.99936000000000003</v>
      </c>
      <c r="I67" s="13">
        <v>1.0770899999999999</v>
      </c>
      <c r="J67" s="13">
        <v>0.98084000000000005</v>
      </c>
      <c r="K67" s="13">
        <v>1.008</v>
      </c>
      <c r="L67" s="13">
        <v>0.97837999999999992</v>
      </c>
      <c r="M67" s="13">
        <v>0.76169999999999982</v>
      </c>
      <c r="N67" s="13">
        <v>0.74273</v>
      </c>
      <c r="O67" s="13">
        <v>0.85141999999999995</v>
      </c>
      <c r="P67" s="13">
        <v>0.70185242999999997</v>
      </c>
      <c r="Q67" s="13">
        <v>0.45400000000000001</v>
      </c>
      <c r="R67" s="13">
        <v>0.41321750000000007</v>
      </c>
      <c r="S67" s="23">
        <v>0.42450381999999998</v>
      </c>
      <c r="T67" s="13">
        <v>0.33692861999999996</v>
      </c>
      <c r="U67" s="13">
        <v>1.2</v>
      </c>
      <c r="V67" s="13">
        <v>0.29806604727161135</v>
      </c>
    </row>
    <row r="68" spans="2:22" ht="32.25" customHeight="1">
      <c r="B68" s="12" t="s">
        <v>69</v>
      </c>
      <c r="C68" s="16" t="s">
        <v>21</v>
      </c>
      <c r="D68" s="13">
        <v>82.734999999999985</v>
      </c>
      <c r="E68" s="13">
        <v>88.507999999999981</v>
      </c>
      <c r="F68" s="13">
        <v>109.682</v>
      </c>
      <c r="G68" s="13">
        <v>99.054300000000026</v>
      </c>
      <c r="H68" s="13">
        <v>99.644770000000008</v>
      </c>
      <c r="I68" s="13">
        <v>127.36397000000001</v>
      </c>
      <c r="J68" s="13">
        <v>122.13513</v>
      </c>
      <c r="K68" s="13">
        <v>146.66</v>
      </c>
      <c r="L68" s="13">
        <v>118.60838020454544</v>
      </c>
      <c r="M68" s="13">
        <v>103.73775400000001</v>
      </c>
      <c r="N68" s="13">
        <v>85.697999999999993</v>
      </c>
      <c r="O68" s="13">
        <v>131.58729999999997</v>
      </c>
      <c r="P68" s="13">
        <v>109.32972362000002</v>
      </c>
      <c r="Q68" s="13">
        <v>132.67500000000001</v>
      </c>
      <c r="R68" s="13">
        <v>112.25858031000003</v>
      </c>
      <c r="S68" s="23">
        <v>126.10296122</v>
      </c>
      <c r="T68" s="13">
        <v>129.94546405691838</v>
      </c>
      <c r="U68" s="13">
        <v>147.65</v>
      </c>
      <c r="V68" s="13">
        <v>128.91995378999263</v>
      </c>
    </row>
    <row r="69" spans="2:22" ht="32.25" customHeight="1">
      <c r="B69" s="39" t="s">
        <v>49</v>
      </c>
      <c r="C69" s="12" t="s">
        <v>21</v>
      </c>
      <c r="D69" s="13">
        <v>4.5579999999999998</v>
      </c>
      <c r="E69" s="13">
        <v>3.6550000000000007</v>
      </c>
      <c r="F69" s="13">
        <v>4.6280000000000001</v>
      </c>
      <c r="G69" s="13">
        <v>3.5709999999999997</v>
      </c>
      <c r="H69" s="13">
        <v>2.1443000000000003</v>
      </c>
      <c r="I69" s="13">
        <v>1.9182999999999999</v>
      </c>
      <c r="J69" s="13">
        <v>1.4738300000000002</v>
      </c>
      <c r="K69" s="13">
        <v>1.87</v>
      </c>
      <c r="L69" s="13">
        <v>1.661</v>
      </c>
      <c r="M69" s="13">
        <v>1.43</v>
      </c>
      <c r="N69" s="13">
        <v>0.84699999999999998</v>
      </c>
      <c r="O69" s="13">
        <v>1.107</v>
      </c>
      <c r="P69" s="13">
        <v>0.84752075999999998</v>
      </c>
      <c r="Q69" s="13">
        <v>0.90300000000000002</v>
      </c>
      <c r="R69" s="13">
        <v>0.91737894999999992</v>
      </c>
      <c r="S69" s="23">
        <v>0.77642984999999987</v>
      </c>
      <c r="T69" s="13">
        <v>1.1233640527227142</v>
      </c>
      <c r="U69" s="13">
        <v>1.3</v>
      </c>
      <c r="V69" s="13">
        <v>1.399458941047242</v>
      </c>
    </row>
    <row r="70" spans="2:22" ht="32.25" customHeight="1">
      <c r="B70" s="39"/>
      <c r="C70" s="12" t="s">
        <v>22</v>
      </c>
      <c r="D70" s="13">
        <v>9.831999999999999</v>
      </c>
      <c r="E70" s="13">
        <v>8.6199999999999992</v>
      </c>
      <c r="F70" s="13">
        <v>10.002999999999998</v>
      </c>
      <c r="G70" s="13">
        <v>8.0090000000000003</v>
      </c>
      <c r="H70" s="13">
        <v>6.3631400000000005</v>
      </c>
      <c r="I70" s="13">
        <v>4.5923300000000005</v>
      </c>
      <c r="J70" s="13">
        <v>3.6925299999999996</v>
      </c>
      <c r="K70" s="13">
        <v>3.57</v>
      </c>
      <c r="L70" s="13">
        <v>3.379</v>
      </c>
      <c r="M70" s="13">
        <v>2.9119999999999999</v>
      </c>
      <c r="N70" s="13">
        <v>2.1160000000000001</v>
      </c>
      <c r="O70" s="13">
        <v>1.407</v>
      </c>
      <c r="P70" s="13">
        <v>1.3691180199999999</v>
      </c>
      <c r="Q70" s="13">
        <v>1.26</v>
      </c>
      <c r="R70" s="13">
        <v>1.20797278</v>
      </c>
      <c r="S70" s="23">
        <v>1.5067784699999995</v>
      </c>
      <c r="T70" s="13">
        <v>1.402154252630927</v>
      </c>
      <c r="U70" s="13"/>
      <c r="V70" s="13"/>
    </row>
    <row r="71" spans="2:22" ht="32.25" customHeight="1">
      <c r="B71" s="39"/>
      <c r="C71" s="12" t="s">
        <v>23</v>
      </c>
      <c r="D71" s="13">
        <f t="shared" ref="D71:O71" si="71">SUM(D69:D70)</f>
        <v>14.389999999999999</v>
      </c>
      <c r="E71" s="13">
        <f t="shared" si="71"/>
        <v>12.275</v>
      </c>
      <c r="F71" s="13">
        <f t="shared" si="71"/>
        <v>14.630999999999998</v>
      </c>
      <c r="G71" s="13">
        <f t="shared" si="71"/>
        <v>11.58</v>
      </c>
      <c r="H71" s="13">
        <f t="shared" si="71"/>
        <v>8.5074400000000008</v>
      </c>
      <c r="I71" s="13">
        <f t="shared" si="71"/>
        <v>6.5106300000000008</v>
      </c>
      <c r="J71" s="13">
        <f t="shared" si="71"/>
        <v>5.1663600000000001</v>
      </c>
      <c r="K71" s="13">
        <f t="shared" si="71"/>
        <v>5.4399999999999995</v>
      </c>
      <c r="L71" s="13">
        <f t="shared" si="71"/>
        <v>5.04</v>
      </c>
      <c r="M71" s="13">
        <f t="shared" si="71"/>
        <v>4.3419999999999996</v>
      </c>
      <c r="N71" s="13">
        <f t="shared" si="71"/>
        <v>2.9630000000000001</v>
      </c>
      <c r="O71" s="13">
        <f t="shared" si="71"/>
        <v>2.5140000000000002</v>
      </c>
      <c r="P71" s="13">
        <f>SUM(P69:P70)</f>
        <v>2.2166387799999998</v>
      </c>
      <c r="Q71" s="13">
        <f>SUM(Q69:Q70)</f>
        <v>2.1630000000000003</v>
      </c>
      <c r="R71" s="13">
        <f t="shared" ref="R71" si="72">SUM(R69:R70)</f>
        <v>2.1253517299999998</v>
      </c>
      <c r="S71" s="23">
        <v>2.2832083199999995</v>
      </c>
      <c r="T71" s="13">
        <v>2.525518305353641</v>
      </c>
      <c r="U71" s="13">
        <f t="shared" ref="U71" si="73">SUM(U69:U70)</f>
        <v>1.3</v>
      </c>
      <c r="V71" s="13">
        <f>V69+V70</f>
        <v>1.399458941047242</v>
      </c>
    </row>
    <row r="72" spans="2:22" ht="32.25" customHeight="1">
      <c r="B72" s="17" t="s">
        <v>50</v>
      </c>
      <c r="C72" s="16" t="s">
        <v>22</v>
      </c>
      <c r="D72" s="13">
        <v>81.311999999999983</v>
      </c>
      <c r="E72" s="13">
        <v>74.378</v>
      </c>
      <c r="F72" s="13">
        <v>58.336000000000006</v>
      </c>
      <c r="G72" s="13">
        <v>72.007000000000005</v>
      </c>
      <c r="H72" s="13">
        <v>66.080789999999993</v>
      </c>
      <c r="I72" s="13">
        <v>81.787100000000009</v>
      </c>
      <c r="J72" s="13">
        <v>66.037356999999986</v>
      </c>
      <c r="K72" s="13">
        <v>80.290000000000006</v>
      </c>
      <c r="L72" s="13">
        <v>78.766512500000005</v>
      </c>
      <c r="M72" s="13">
        <v>62.824299999999994</v>
      </c>
      <c r="N72" s="13">
        <v>67.967152499999997</v>
      </c>
      <c r="O72" s="13">
        <v>79.172348600000021</v>
      </c>
      <c r="P72" s="13">
        <v>84.298469470000001</v>
      </c>
      <c r="Q72" s="13">
        <v>92.557000000000002</v>
      </c>
      <c r="R72" s="13">
        <v>91.236387303651085</v>
      </c>
      <c r="S72" s="23">
        <v>102.10007472000001</v>
      </c>
      <c r="T72" s="13">
        <v>117.46050361117646</v>
      </c>
      <c r="U72" s="13"/>
      <c r="V72" s="13"/>
    </row>
    <row r="73" spans="2:22" ht="32.25" customHeight="1">
      <c r="B73" s="12" t="s">
        <v>51</v>
      </c>
      <c r="C73" s="16" t="s">
        <v>22</v>
      </c>
      <c r="D73" s="13">
        <v>1.7250000000000001</v>
      </c>
      <c r="E73" s="13">
        <v>1.6789999999999994</v>
      </c>
      <c r="F73" s="13">
        <v>1.6339999999999997</v>
      </c>
      <c r="G73" s="13">
        <v>1.6918300000000002</v>
      </c>
      <c r="H73" s="13">
        <v>1.5370299999999997</v>
      </c>
      <c r="I73" s="13">
        <v>1.4654399999999999</v>
      </c>
      <c r="J73" s="13">
        <v>1.5245599999999999</v>
      </c>
      <c r="K73" s="13">
        <v>1.486</v>
      </c>
      <c r="L73" s="13">
        <v>1.417</v>
      </c>
      <c r="M73" s="13">
        <v>1.5456800000000002</v>
      </c>
      <c r="N73" s="13">
        <v>1.2549999999999999</v>
      </c>
      <c r="O73" s="13">
        <v>1.8425</v>
      </c>
      <c r="P73" s="13">
        <v>1.7375985</v>
      </c>
      <c r="Q73" s="13">
        <v>0.99099999999999999</v>
      </c>
      <c r="R73" s="13">
        <v>1.20740655</v>
      </c>
      <c r="S73" s="23">
        <v>1.11361512</v>
      </c>
      <c r="T73" s="13">
        <v>1.3269959222162013</v>
      </c>
      <c r="U73" s="13"/>
      <c r="V73" s="13"/>
    </row>
    <row r="74" spans="2:22" ht="32.25" customHeight="1">
      <c r="B74" s="12" t="s">
        <v>52</v>
      </c>
      <c r="C74" s="16" t="s">
        <v>22</v>
      </c>
      <c r="D74" s="13">
        <v>2.286</v>
      </c>
      <c r="E74" s="13">
        <v>2.403</v>
      </c>
      <c r="F74" s="13">
        <v>2.2450000000000001</v>
      </c>
      <c r="G74" s="13">
        <v>1.8919999999999999</v>
      </c>
      <c r="H74" s="13">
        <v>1.7882199999999999</v>
      </c>
      <c r="I74" s="13">
        <v>1.5043199999999999</v>
      </c>
      <c r="J74" s="13">
        <v>1.4533099999999999</v>
      </c>
      <c r="K74" s="13">
        <v>1.085</v>
      </c>
      <c r="L74" s="13">
        <v>1.1336600000000001</v>
      </c>
      <c r="M74" s="13">
        <v>0.9011499999999999</v>
      </c>
      <c r="N74" s="13">
        <v>0.53002400000000005</v>
      </c>
      <c r="O74" s="13">
        <v>0.93895999999999991</v>
      </c>
      <c r="P74" s="13">
        <v>0.55280074000000001</v>
      </c>
      <c r="Q74" s="13">
        <v>0.246</v>
      </c>
      <c r="R74" s="13">
        <v>0.43667993999999999</v>
      </c>
      <c r="S74" s="23">
        <v>0.35890307999999999</v>
      </c>
      <c r="T74" s="13">
        <v>0.5725503414260561</v>
      </c>
      <c r="U74" s="13"/>
      <c r="V74" s="13"/>
    </row>
    <row r="75" spans="2:22" ht="32.25" customHeight="1">
      <c r="B75" s="37" t="s">
        <v>53</v>
      </c>
      <c r="C75" s="12" t="s">
        <v>21</v>
      </c>
      <c r="D75" s="13">
        <f t="shared" ref="D75:U75" si="74">SUM(D62,D65:D69)</f>
        <v>167.66999999999996</v>
      </c>
      <c r="E75" s="13">
        <f t="shared" si="74"/>
        <v>140.12099999999998</v>
      </c>
      <c r="F75" s="13">
        <f t="shared" si="74"/>
        <v>207.13400000000001</v>
      </c>
      <c r="G75" s="13">
        <f t="shared" si="74"/>
        <v>178.07969</v>
      </c>
      <c r="H75" s="13">
        <f t="shared" si="74"/>
        <v>157.28429</v>
      </c>
      <c r="I75" s="13">
        <f t="shared" si="74"/>
        <v>219.22021999999998</v>
      </c>
      <c r="J75" s="13">
        <f t="shared" si="74"/>
        <v>206.91064</v>
      </c>
      <c r="K75" s="13">
        <f t="shared" si="74"/>
        <v>207.91000000000003</v>
      </c>
      <c r="L75" s="13">
        <f t="shared" si="74"/>
        <v>226.23865320454544</v>
      </c>
      <c r="M75" s="13">
        <f t="shared" si="74"/>
        <v>192.21275700000001</v>
      </c>
      <c r="N75" s="13">
        <f t="shared" si="74"/>
        <v>166.981573</v>
      </c>
      <c r="O75" s="13">
        <f t="shared" si="74"/>
        <v>215.25664849999995</v>
      </c>
      <c r="P75" s="13">
        <f t="shared" si="74"/>
        <v>210.06258067190006</v>
      </c>
      <c r="Q75" s="13">
        <f t="shared" si="74"/>
        <v>206.762</v>
      </c>
      <c r="R75" s="13">
        <f t="shared" si="74"/>
        <v>222.47393767000005</v>
      </c>
      <c r="S75" s="13">
        <f t="shared" si="74"/>
        <v>237.22569873000003</v>
      </c>
      <c r="T75" s="13">
        <f t="shared" ref="T75:V75" si="75">SUM(T62,T65:T69)</f>
        <v>238.88099315648856</v>
      </c>
      <c r="U75" s="13">
        <f t="shared" si="74"/>
        <v>268.90000000000003</v>
      </c>
      <c r="V75" s="13">
        <f t="shared" si="75"/>
        <v>235.73055543534556</v>
      </c>
    </row>
    <row r="76" spans="2:22" ht="32.25" customHeight="1">
      <c r="B76" s="37"/>
      <c r="C76" s="12" t="s">
        <v>22</v>
      </c>
      <c r="D76" s="13">
        <f t="shared" ref="D76:O76" si="76">SUM(D63,D70,D72:D74)</f>
        <v>112.10899999999998</v>
      </c>
      <c r="E76" s="13">
        <f t="shared" si="76"/>
        <v>102.77300000000001</v>
      </c>
      <c r="F76" s="13">
        <f t="shared" si="76"/>
        <v>90.419000000000011</v>
      </c>
      <c r="G76" s="13">
        <f t="shared" si="76"/>
        <v>99.109830000000002</v>
      </c>
      <c r="H76" s="13">
        <f t="shared" si="76"/>
        <v>91.531949999999995</v>
      </c>
      <c r="I76" s="13">
        <f t="shared" si="76"/>
        <v>105.56934000000001</v>
      </c>
      <c r="J76" s="13">
        <f t="shared" si="76"/>
        <v>91.075776999999988</v>
      </c>
      <c r="K76" s="13">
        <f t="shared" si="76"/>
        <v>101.50200000000001</v>
      </c>
      <c r="L76" s="13">
        <f t="shared" si="76"/>
        <v>101.25557250000001</v>
      </c>
      <c r="M76" s="13">
        <f t="shared" si="76"/>
        <v>82.895420000000001</v>
      </c>
      <c r="N76" s="13">
        <f t="shared" si="76"/>
        <v>85.526422499999995</v>
      </c>
      <c r="O76" s="13">
        <f t="shared" si="76"/>
        <v>97.499726100000018</v>
      </c>
      <c r="P76" s="13">
        <f>SUM(P63,P70,P72:P74)</f>
        <v>104.53008742</v>
      </c>
      <c r="Q76" s="13">
        <f>SUM(Q63,Q70,Q72:Q74)</f>
        <v>108.45599999999999</v>
      </c>
      <c r="R76" s="13">
        <f>R63+R70+R72+R73+R74</f>
        <v>109.71917477365109</v>
      </c>
      <c r="S76" s="13">
        <f t="shared" ref="S76" si="77">S63+S70+S72+S73+S74</f>
        <v>122.23610793000002</v>
      </c>
      <c r="T76" s="13">
        <f t="shared" ref="T76" si="78">T63+T70+T72+T73+T74</f>
        <v>138.07943707007479</v>
      </c>
      <c r="U76" s="13"/>
      <c r="V76" s="13"/>
    </row>
    <row r="77" spans="2:22" ht="32.25" customHeight="1">
      <c r="B77" s="37"/>
      <c r="C77" s="14" t="s">
        <v>23</v>
      </c>
      <c r="D77" s="15">
        <f t="shared" ref="D77:R77" si="79">SUM(D75:D76)</f>
        <v>279.77899999999994</v>
      </c>
      <c r="E77" s="15">
        <f t="shared" si="79"/>
        <v>242.89400000000001</v>
      </c>
      <c r="F77" s="15">
        <f t="shared" si="79"/>
        <v>297.553</v>
      </c>
      <c r="G77" s="15">
        <f t="shared" si="79"/>
        <v>277.18952000000002</v>
      </c>
      <c r="H77" s="15">
        <f t="shared" si="79"/>
        <v>248.81623999999999</v>
      </c>
      <c r="I77" s="15">
        <f t="shared" si="79"/>
        <v>324.78955999999999</v>
      </c>
      <c r="J77" s="15">
        <f t="shared" si="79"/>
        <v>297.98641699999996</v>
      </c>
      <c r="K77" s="15">
        <f t="shared" si="79"/>
        <v>309.41200000000003</v>
      </c>
      <c r="L77" s="15">
        <f t="shared" si="79"/>
        <v>327.49422570454544</v>
      </c>
      <c r="M77" s="15">
        <f t="shared" si="79"/>
        <v>275.10817700000001</v>
      </c>
      <c r="N77" s="15">
        <f t="shared" si="79"/>
        <v>252.50799549999999</v>
      </c>
      <c r="O77" s="15">
        <f t="shared" si="79"/>
        <v>312.75637459999996</v>
      </c>
      <c r="P77" s="15">
        <f t="shared" si="79"/>
        <v>314.59266809190007</v>
      </c>
      <c r="Q77" s="15">
        <f t="shared" si="79"/>
        <v>315.21799999999996</v>
      </c>
      <c r="R77" s="15">
        <f t="shared" si="79"/>
        <v>332.19311244365116</v>
      </c>
      <c r="S77" s="15">
        <f t="shared" ref="S77" si="80">SUM(S75:S76)</f>
        <v>359.46180666000004</v>
      </c>
      <c r="T77" s="15">
        <f>SUM(T75:T76)</f>
        <v>376.96043022656335</v>
      </c>
      <c r="U77" s="15">
        <f>SUM(U75:U76)</f>
        <v>268.90000000000003</v>
      </c>
      <c r="V77" s="15">
        <f>SUM(V75:V76)</f>
        <v>235.73055543534556</v>
      </c>
    </row>
    <row r="78" spans="2:22" ht="32.25" customHeight="1">
      <c r="B78" s="12" t="s">
        <v>54</v>
      </c>
      <c r="C78" s="14" t="s">
        <v>23</v>
      </c>
      <c r="D78" s="15">
        <v>2811.7180000000003</v>
      </c>
      <c r="E78" s="15">
        <v>3555.1969999999997</v>
      </c>
      <c r="F78" s="15">
        <v>3481.8789999999995</v>
      </c>
      <c r="G78" s="15">
        <v>2850.2930000000006</v>
      </c>
      <c r="H78" s="15">
        <v>2923.0161699999999</v>
      </c>
      <c r="I78" s="15">
        <v>3423.8155519999996</v>
      </c>
      <c r="J78" s="15">
        <v>3610.3657600000001</v>
      </c>
      <c r="K78" s="15">
        <v>3411.9970000000003</v>
      </c>
      <c r="L78" s="15">
        <v>3521.4182934</v>
      </c>
      <c r="M78" s="15">
        <v>3623.32741502</v>
      </c>
      <c r="N78" s="15">
        <v>3484.4839547699999</v>
      </c>
      <c r="O78" s="15">
        <v>3060.6874029999994</v>
      </c>
      <c r="P78" s="15">
        <v>3799.0485169949993</v>
      </c>
      <c r="Q78" s="15">
        <v>4054.1640000000002</v>
      </c>
      <c r="R78" s="15">
        <v>3705.0030411419993</v>
      </c>
      <c r="S78" s="15">
        <v>4053.9871318625001</v>
      </c>
      <c r="T78" s="15">
        <v>4318.119304117231</v>
      </c>
      <c r="U78" s="15">
        <v>4150</v>
      </c>
      <c r="V78" s="15">
        <v>4650.491565303917</v>
      </c>
    </row>
    <row r="79" spans="2:22" ht="32.25" customHeight="1">
      <c r="B79" s="12" t="s">
        <v>55</v>
      </c>
      <c r="C79" s="14" t="s">
        <v>23</v>
      </c>
      <c r="D79" s="15">
        <v>184.98999999999995</v>
      </c>
      <c r="E79" s="15">
        <v>226.31800000000004</v>
      </c>
      <c r="F79" s="15">
        <v>258.84100000000001</v>
      </c>
      <c r="G79" s="15">
        <v>222.76199999999997</v>
      </c>
      <c r="H79" s="15">
        <v>240.21803</v>
      </c>
      <c r="I79" s="15">
        <v>330</v>
      </c>
      <c r="J79" s="15">
        <v>352</v>
      </c>
      <c r="K79" s="15">
        <v>342.2</v>
      </c>
      <c r="L79" s="15">
        <v>359.02</v>
      </c>
      <c r="M79" s="15">
        <v>348.05</v>
      </c>
      <c r="N79" s="15">
        <v>300.05</v>
      </c>
      <c r="O79" s="15">
        <v>325.77405882352946</v>
      </c>
      <c r="P79" s="15">
        <v>328.05</v>
      </c>
      <c r="Q79" s="15">
        <v>280.42</v>
      </c>
      <c r="R79" s="15">
        <v>360.65</v>
      </c>
      <c r="S79" s="15">
        <v>352.48345970588235</v>
      </c>
      <c r="T79" s="15">
        <v>312.02980631234584</v>
      </c>
      <c r="U79" s="15">
        <v>370</v>
      </c>
      <c r="V79" s="15">
        <v>341.90496882352937</v>
      </c>
    </row>
    <row r="80" spans="2:22" ht="32.25" customHeight="1">
      <c r="B80" s="12" t="s">
        <v>56</v>
      </c>
      <c r="C80" s="12" t="s">
        <v>23</v>
      </c>
      <c r="D80" s="13">
        <v>99.7</v>
      </c>
      <c r="E80" s="13">
        <v>103.17100000000001</v>
      </c>
      <c r="F80" s="13">
        <v>102.20100000000001</v>
      </c>
      <c r="G80" s="13">
        <v>96.343999999999994</v>
      </c>
      <c r="H80" s="13">
        <v>112.30374</v>
      </c>
      <c r="I80" s="13">
        <v>100.09412</v>
      </c>
      <c r="J80" s="13">
        <v>107.35639999999999</v>
      </c>
      <c r="K80" s="13">
        <v>103.4</v>
      </c>
      <c r="L80" s="13">
        <v>110.83274</v>
      </c>
      <c r="M80" s="13">
        <v>106.18179694444444</v>
      </c>
      <c r="N80" s="13">
        <v>99.402230000000003</v>
      </c>
      <c r="O80" s="13">
        <v>104.32254</v>
      </c>
      <c r="P80" s="13">
        <v>95.908952055555559</v>
      </c>
      <c r="Q80" s="13">
        <v>94.966999999999999</v>
      </c>
      <c r="R80" s="13">
        <v>94.457864777777772</v>
      </c>
      <c r="S80" s="23">
        <v>89.525522277777782</v>
      </c>
      <c r="T80" s="13">
        <v>99.080804374267785</v>
      </c>
      <c r="U80" s="13">
        <v>100</v>
      </c>
      <c r="V80" s="13">
        <v>96.642600913106293</v>
      </c>
    </row>
    <row r="81" spans="2:22" ht="32.25" customHeight="1">
      <c r="B81" s="12" t="s">
        <v>57</v>
      </c>
      <c r="C81" s="12" t="s">
        <v>23</v>
      </c>
      <c r="D81" s="13">
        <v>8.7010000000000005</v>
      </c>
      <c r="E81" s="13">
        <v>9.5589999999999993</v>
      </c>
      <c r="F81" s="13">
        <v>9.9039999999999981</v>
      </c>
      <c r="G81" s="13">
        <v>7.3090000000000002</v>
      </c>
      <c r="H81" s="13">
        <v>5.8702799999999993</v>
      </c>
      <c r="I81" s="13">
        <v>6.1075199999999992</v>
      </c>
      <c r="J81" s="13">
        <v>6.6298000000000004</v>
      </c>
      <c r="K81" s="13">
        <v>5.9</v>
      </c>
      <c r="L81" s="13">
        <v>6.07</v>
      </c>
      <c r="M81" s="13">
        <v>5.0786800000000003</v>
      </c>
      <c r="N81" s="13">
        <v>5.8335799999999995</v>
      </c>
      <c r="O81" s="13">
        <v>5.3014599999999996</v>
      </c>
      <c r="P81" s="13">
        <v>4.4204366111111115</v>
      </c>
      <c r="Q81" s="13">
        <v>3.23</v>
      </c>
      <c r="R81" s="13">
        <v>4.3097947222222217</v>
      </c>
      <c r="S81" s="23">
        <v>4.0187541111111109</v>
      </c>
      <c r="T81" s="13">
        <v>4.0862021117933427</v>
      </c>
      <c r="U81" s="13">
        <v>5</v>
      </c>
      <c r="V81" s="13">
        <v>4.2608463540501242</v>
      </c>
    </row>
    <row r="82" spans="2:22" ht="32.25" customHeight="1">
      <c r="B82" s="12" t="s">
        <v>58</v>
      </c>
      <c r="C82" s="14" t="s">
        <v>23</v>
      </c>
      <c r="D82" s="15">
        <f t="shared" ref="D82:O82" si="81">SUM(D80:D81)</f>
        <v>108.40100000000001</v>
      </c>
      <c r="E82" s="15">
        <f t="shared" si="81"/>
        <v>112.73</v>
      </c>
      <c r="F82" s="15">
        <f t="shared" si="81"/>
        <v>112.105</v>
      </c>
      <c r="G82" s="15">
        <f t="shared" si="81"/>
        <v>103.65299999999999</v>
      </c>
      <c r="H82" s="15">
        <f t="shared" si="81"/>
        <v>118.17402</v>
      </c>
      <c r="I82" s="15">
        <f t="shared" si="81"/>
        <v>106.20164</v>
      </c>
      <c r="J82" s="15">
        <f t="shared" si="81"/>
        <v>113.9862</v>
      </c>
      <c r="K82" s="15">
        <f t="shared" si="81"/>
        <v>109.30000000000001</v>
      </c>
      <c r="L82" s="15">
        <f t="shared" si="81"/>
        <v>116.90273999999999</v>
      </c>
      <c r="M82" s="15">
        <f t="shared" si="81"/>
        <v>111.26047694444445</v>
      </c>
      <c r="N82" s="15">
        <f t="shared" si="81"/>
        <v>105.23581</v>
      </c>
      <c r="O82" s="15">
        <f t="shared" si="81"/>
        <v>109.62400000000001</v>
      </c>
      <c r="P82" s="15">
        <f>SUM(P80:P81)</f>
        <v>100.32938866666667</v>
      </c>
      <c r="Q82" s="15">
        <f>SUM(Q80:Q81)</f>
        <v>98.197000000000003</v>
      </c>
      <c r="R82" s="15">
        <f>R81+R80</f>
        <v>98.767659499999993</v>
      </c>
      <c r="S82" s="15">
        <v>93.544276388888903</v>
      </c>
      <c r="T82" s="15">
        <v>103.16700648606113</v>
      </c>
      <c r="U82" s="15">
        <v>105</v>
      </c>
      <c r="V82" s="15">
        <f>V80+V81</f>
        <v>100.90344726715642</v>
      </c>
    </row>
    <row r="83" spans="2:22" ht="20.100000000000001" customHeight="1">
      <c r="B83" s="20" t="s">
        <v>59</v>
      </c>
      <c r="D83" s="3"/>
      <c r="E83" s="3"/>
      <c r="F83" s="3"/>
      <c r="G83" s="3"/>
      <c r="H83" s="3"/>
    </row>
    <row r="84" spans="2:22">
      <c r="B84" s="20" t="s">
        <v>60</v>
      </c>
      <c r="D84" s="3"/>
      <c r="E84" s="3"/>
      <c r="F84" s="3"/>
      <c r="G84" s="3"/>
      <c r="H84" s="3"/>
    </row>
    <row r="85" spans="2:22">
      <c r="B85" s="20"/>
      <c r="D85" s="3"/>
      <c r="E85" s="3"/>
      <c r="F85" s="3"/>
      <c r="G85" s="3"/>
      <c r="H85" s="3"/>
    </row>
    <row r="86" spans="2:22">
      <c r="D86" s="3"/>
      <c r="E86" s="3"/>
      <c r="F86" s="3"/>
      <c r="G86" s="3"/>
      <c r="H86" s="3"/>
    </row>
  </sheetData>
  <mergeCells count="70">
    <mergeCell ref="T5:U5"/>
    <mergeCell ref="T56:U56"/>
    <mergeCell ref="U57:V57"/>
    <mergeCell ref="U8:U10"/>
    <mergeCell ref="Q7:Q10"/>
    <mergeCell ref="U6:V6"/>
    <mergeCell ref="B51:C51"/>
    <mergeCell ref="U7:V7"/>
    <mergeCell ref="S7:S10"/>
    <mergeCell ref="O7:O10"/>
    <mergeCell ref="N7:N10"/>
    <mergeCell ref="B15:B17"/>
    <mergeCell ref="B39:B41"/>
    <mergeCell ref="B19:B21"/>
    <mergeCell ref="B25:B27"/>
    <mergeCell ref="B28:B30"/>
    <mergeCell ref="B31:B33"/>
    <mergeCell ref="B36:B38"/>
    <mergeCell ref="B45:B47"/>
    <mergeCell ref="B48:B50"/>
    <mergeCell ref="R7:R10"/>
    <mergeCell ref="K7:K10"/>
    <mergeCell ref="H7:H10"/>
    <mergeCell ref="I7:I10"/>
    <mergeCell ref="B11:B13"/>
    <mergeCell ref="E7:E10"/>
    <mergeCell ref="F7:F10"/>
    <mergeCell ref="G7:G10"/>
    <mergeCell ref="P7:P10"/>
    <mergeCell ref="T8:T10"/>
    <mergeCell ref="J7:J10"/>
    <mergeCell ref="L7:L10"/>
    <mergeCell ref="M7:M10"/>
    <mergeCell ref="S58:S61"/>
    <mergeCell ref="C58:C61"/>
    <mergeCell ref="D58:D61"/>
    <mergeCell ref="Q58:Q61"/>
    <mergeCell ref="R58:R61"/>
    <mergeCell ref="B75:B77"/>
    <mergeCell ref="O58:O61"/>
    <mergeCell ref="P58:P61"/>
    <mergeCell ref="I58:I61"/>
    <mergeCell ref="J58:J61"/>
    <mergeCell ref="K58:K61"/>
    <mergeCell ref="L58:L61"/>
    <mergeCell ref="M58:M61"/>
    <mergeCell ref="N58:N61"/>
    <mergeCell ref="B62:B64"/>
    <mergeCell ref="B69:B71"/>
    <mergeCell ref="E58:E61"/>
    <mergeCell ref="F58:F61"/>
    <mergeCell ref="G58:G61"/>
    <mergeCell ref="H58:H61"/>
    <mergeCell ref="B58:B61"/>
    <mergeCell ref="T59:T61"/>
    <mergeCell ref="B3:V3"/>
    <mergeCell ref="B2:V2"/>
    <mergeCell ref="B1:V1"/>
    <mergeCell ref="B4:V4"/>
    <mergeCell ref="B52:V52"/>
    <mergeCell ref="B53:V53"/>
    <mergeCell ref="B54:V54"/>
    <mergeCell ref="B55:V55"/>
    <mergeCell ref="U59:U61"/>
    <mergeCell ref="V8:V10"/>
    <mergeCell ref="U58:V58"/>
    <mergeCell ref="V59:V61"/>
    <mergeCell ref="B7:B10"/>
    <mergeCell ref="C7:C10"/>
    <mergeCell ref="D7:D10"/>
  </mergeCells>
  <printOptions horizontalCentered="1" verticalCentered="1"/>
  <pageMargins left="0" right="0" top="0.2" bottom="0.2" header="0" footer="0"/>
  <pageSetup paperSize="9" scale="38" orientation="landscape" r:id="rId1"/>
  <headerFooter alignWithMargins="0"/>
  <rowBreaks count="1" manualBreakCount="1">
    <brk id="51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time series </vt:lpstr>
      <vt:lpstr>'Final time series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RDP</cp:lastModifiedBy>
  <cp:lastPrinted>2022-09-21T09:21:08Z</cp:lastPrinted>
  <dcterms:created xsi:type="dcterms:W3CDTF">2021-05-15T17:52:14Z</dcterms:created>
  <dcterms:modified xsi:type="dcterms:W3CDTF">2022-09-21T09:21:17Z</dcterms:modified>
</cp:coreProperties>
</file>